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592"/>
  </bookViews>
  <sheets>
    <sheet name="INDC_input" sheetId="14" r:id="rId1"/>
  </sheets>
  <definedNames>
    <definedName name="_xlnm._FilterDatabase" localSheetId="0" hidden="1">INDC_input!$A$4:$BM$198</definedName>
  </definedNames>
  <calcPr calcId="152511"/>
</workbook>
</file>

<file path=xl/calcChain.xml><?xml version="1.0" encoding="utf-8"?>
<calcChain xmlns="http://schemas.openxmlformats.org/spreadsheetml/2006/main">
  <c r="M11" i="14" l="1"/>
  <c r="AM14" i="14" l="1"/>
  <c r="AM22" i="14"/>
  <c r="AV170" i="14"/>
  <c r="Y20" i="14" l="1"/>
  <c r="BI146" i="14" l="1"/>
  <c r="BH146" i="14"/>
  <c r="BG146" i="14"/>
  <c r="BF146" i="14"/>
  <c r="BE146" i="14"/>
  <c r="BD146" i="14"/>
  <c r="AM198" i="14" l="1"/>
  <c r="AM197" i="14"/>
  <c r="AM196" i="14"/>
  <c r="AM195" i="14"/>
  <c r="AM194" i="14"/>
  <c r="AM193" i="14"/>
  <c r="AM192" i="14"/>
  <c r="AM191" i="14"/>
  <c r="AM190" i="14"/>
  <c r="AM189" i="14"/>
  <c r="AM188" i="14"/>
  <c r="AM187" i="14"/>
  <c r="AM186" i="14"/>
  <c r="AM185" i="14"/>
  <c r="AM184" i="14"/>
  <c r="AM183" i="14"/>
  <c r="AM182" i="14"/>
  <c r="AM181" i="14"/>
  <c r="AM180" i="14"/>
  <c r="AM179" i="14"/>
  <c r="AM178" i="14"/>
  <c r="AM177" i="14"/>
  <c r="AM176" i="14"/>
  <c r="AM175" i="14"/>
  <c r="AM174" i="14"/>
  <c r="AM173" i="14"/>
  <c r="AM172" i="14"/>
  <c r="AM171" i="14"/>
  <c r="AM170" i="14"/>
  <c r="AM169" i="14"/>
  <c r="AM168" i="14"/>
  <c r="AM167" i="14"/>
  <c r="AM166" i="14"/>
  <c r="AM165" i="14"/>
  <c r="AM164" i="14"/>
  <c r="AM163" i="14"/>
  <c r="AM162" i="14"/>
  <c r="AM161" i="14"/>
  <c r="AM160" i="14"/>
  <c r="AM159" i="14"/>
  <c r="AM158" i="14"/>
  <c r="AM157" i="14"/>
  <c r="AM156" i="14"/>
  <c r="AM155" i="14"/>
  <c r="AM154" i="14"/>
  <c r="AM153" i="14"/>
  <c r="AM152" i="14"/>
  <c r="AM151" i="14"/>
  <c r="AM150" i="14"/>
  <c r="AM149" i="14"/>
  <c r="AM148" i="14"/>
  <c r="AM147" i="14"/>
  <c r="AM146" i="14"/>
  <c r="AM145" i="14"/>
  <c r="AM144" i="14"/>
  <c r="AM143" i="14"/>
  <c r="AM142" i="14"/>
  <c r="AM141" i="14"/>
  <c r="AM140" i="14"/>
  <c r="AM139" i="14"/>
  <c r="AM138" i="14"/>
  <c r="AM137" i="14"/>
  <c r="AM136" i="14"/>
  <c r="AM135" i="14"/>
  <c r="AM134" i="14"/>
  <c r="AM133" i="14"/>
  <c r="AM132" i="14"/>
  <c r="AM131" i="14"/>
  <c r="AM130" i="14"/>
  <c r="AM129" i="14"/>
  <c r="AM128" i="14"/>
  <c r="AM127" i="14"/>
  <c r="AM126" i="14"/>
  <c r="AM125" i="14"/>
  <c r="AM124" i="14"/>
  <c r="AM123" i="14"/>
  <c r="AM122" i="14"/>
  <c r="AM121" i="14"/>
  <c r="AM120" i="14"/>
  <c r="AM119" i="14"/>
  <c r="AM118" i="14"/>
  <c r="AM117" i="14"/>
  <c r="AM116" i="14"/>
  <c r="AM115" i="14"/>
  <c r="AM114" i="14"/>
  <c r="AM113" i="14"/>
  <c r="AM112" i="14"/>
  <c r="AM111" i="14"/>
  <c r="AM110" i="14"/>
  <c r="AM109" i="14"/>
  <c r="AM108" i="14"/>
  <c r="AM107" i="14"/>
  <c r="AM106" i="14"/>
  <c r="AM105" i="14"/>
  <c r="AM104" i="14"/>
  <c r="AM103" i="14"/>
  <c r="AM102" i="14"/>
  <c r="AM101" i="14"/>
  <c r="AM100" i="14"/>
  <c r="AM99" i="14"/>
  <c r="AM98" i="14"/>
  <c r="AM97" i="14"/>
  <c r="AM96" i="14"/>
  <c r="AM95" i="14"/>
  <c r="AM94" i="14"/>
  <c r="AM93" i="14"/>
  <c r="AM92" i="14"/>
  <c r="AM91" i="14"/>
  <c r="AM90" i="14"/>
  <c r="AM89" i="14"/>
  <c r="AM88" i="14"/>
  <c r="AM87" i="14"/>
  <c r="AM86" i="14"/>
  <c r="AM85" i="14"/>
  <c r="AM84" i="14"/>
  <c r="AM83" i="14"/>
  <c r="AM82" i="14"/>
  <c r="AM81" i="14"/>
  <c r="AM80" i="14"/>
  <c r="AM79" i="14"/>
  <c r="AM78" i="14"/>
  <c r="AM77" i="14"/>
  <c r="AM76" i="14"/>
  <c r="AM75" i="14"/>
  <c r="AM74" i="14"/>
  <c r="AM73" i="14"/>
  <c r="AM72" i="14"/>
  <c r="AM71" i="14"/>
  <c r="AM70" i="14"/>
  <c r="AM69" i="14"/>
  <c r="AM68" i="14"/>
  <c r="AM67" i="14"/>
  <c r="AM66" i="14"/>
  <c r="AM65" i="14"/>
  <c r="AM64" i="14"/>
  <c r="AM63" i="14"/>
  <c r="AM62" i="14"/>
  <c r="AM61" i="14"/>
  <c r="AM60" i="14"/>
  <c r="AM59" i="14"/>
  <c r="AM58" i="14"/>
  <c r="AM57" i="14"/>
  <c r="AM56" i="14"/>
  <c r="AM55" i="14"/>
  <c r="AM54" i="14"/>
  <c r="AM53" i="14"/>
  <c r="AM52" i="14"/>
  <c r="AM51" i="14"/>
  <c r="AM50" i="14"/>
  <c r="AM49" i="14"/>
  <c r="AM48" i="14"/>
  <c r="AM47" i="14"/>
  <c r="AM46" i="14"/>
  <c r="AM45" i="14"/>
  <c r="AM44" i="14"/>
  <c r="AM43" i="14"/>
  <c r="AM42" i="14"/>
  <c r="AM41" i="14"/>
  <c r="AM40" i="14"/>
  <c r="AM39" i="14"/>
  <c r="AM38" i="14"/>
  <c r="AM37" i="14"/>
  <c r="AM36" i="14"/>
  <c r="AM35" i="14"/>
  <c r="AM34" i="14"/>
  <c r="AM33" i="14"/>
  <c r="AM32" i="14"/>
  <c r="AM31" i="14"/>
  <c r="AM30" i="14"/>
  <c r="AM29" i="14"/>
  <c r="AM28" i="14"/>
  <c r="AM27" i="14"/>
  <c r="AM26" i="14"/>
  <c r="AM25" i="14"/>
  <c r="AM21" i="14"/>
  <c r="AM20" i="14"/>
  <c r="AM19" i="14"/>
  <c r="AM18" i="14"/>
  <c r="AM17" i="14"/>
  <c r="AM16" i="14"/>
  <c r="AM15" i="14"/>
  <c r="AM13" i="14"/>
  <c r="AM12" i="14"/>
  <c r="AM11" i="14"/>
  <c r="AM10" i="14"/>
  <c r="AM9" i="14"/>
  <c r="AM8" i="14"/>
  <c r="AM7" i="14"/>
  <c r="AM6" i="14"/>
  <c r="Y6" i="14"/>
  <c r="Y7" i="14"/>
  <c r="Y8" i="14"/>
  <c r="Y9" i="14"/>
  <c r="Y10" i="14"/>
  <c r="Y11" i="14"/>
  <c r="Y12" i="14"/>
  <c r="Y13" i="14"/>
  <c r="Y14" i="14"/>
  <c r="Y15" i="14"/>
  <c r="Y16" i="14"/>
  <c r="Y17" i="14"/>
  <c r="Y18" i="14"/>
  <c r="Y19" i="14"/>
  <c r="Y21" i="14"/>
  <c r="Y22" i="14"/>
  <c r="Y23" i="14"/>
  <c r="Y24" i="14"/>
  <c r="Y25" i="14"/>
  <c r="Y26" i="14"/>
  <c r="Y27" i="14"/>
  <c r="Y28" i="14"/>
  <c r="Y29" i="14"/>
  <c r="Y30" i="14"/>
  <c r="Y31" i="14"/>
  <c r="Y32" i="14"/>
  <c r="Y33" i="14"/>
  <c r="Y34" i="14"/>
  <c r="Y35" i="14"/>
  <c r="Y36" i="14"/>
  <c r="Y37" i="14"/>
  <c r="Y38" i="14"/>
  <c r="Y39" i="14"/>
  <c r="Y40" i="14"/>
  <c r="Y41" i="14"/>
  <c r="Y42" i="14"/>
  <c r="Y43" i="14"/>
  <c r="Y44" i="14"/>
  <c r="Y45" i="14"/>
  <c r="Y46" i="14"/>
  <c r="Y47" i="14"/>
  <c r="Y48" i="14"/>
  <c r="Y49" i="14"/>
  <c r="Y50" i="14"/>
  <c r="Y51" i="14"/>
  <c r="Y52" i="14"/>
  <c r="Y53" i="14"/>
  <c r="Y54" i="14"/>
  <c r="AA54" i="14" s="1"/>
  <c r="Y55" i="14"/>
  <c r="Y56" i="14"/>
  <c r="Y57" i="14"/>
  <c r="Y58" i="14"/>
  <c r="Y73" i="14"/>
  <c r="Y74" i="14"/>
  <c r="Y75" i="14"/>
  <c r="Y76" i="14"/>
  <c r="Y77" i="14"/>
  <c r="Y78" i="14"/>
  <c r="Y79" i="14"/>
  <c r="Y80" i="14"/>
  <c r="Y81" i="14"/>
  <c r="Y82" i="14"/>
  <c r="Y83" i="14"/>
  <c r="Y84" i="14"/>
  <c r="Y85" i="14"/>
  <c r="Y86" i="14"/>
  <c r="Y87" i="14"/>
  <c r="Y88" i="14"/>
  <c r="Y89" i="14"/>
  <c r="Y90" i="14"/>
  <c r="Y91" i="14"/>
  <c r="Y92" i="14"/>
  <c r="Y93" i="14"/>
  <c r="Y94" i="14"/>
  <c r="Y95" i="14"/>
  <c r="Y96" i="14"/>
  <c r="Y97" i="14"/>
  <c r="Y98" i="14"/>
  <c r="Y99" i="14"/>
  <c r="Y100" i="14"/>
  <c r="Y101" i="14"/>
  <c r="Y102" i="14"/>
  <c r="Y103" i="14"/>
  <c r="Y104" i="14"/>
  <c r="Y105" i="14"/>
  <c r="Y106" i="14"/>
  <c r="Y107" i="14"/>
  <c r="Y108" i="14"/>
  <c r="Y109" i="14"/>
  <c r="Y110" i="14"/>
  <c r="Y111" i="14"/>
  <c r="Y112" i="14"/>
  <c r="Y113" i="14"/>
  <c r="Y114" i="14"/>
  <c r="Y115" i="14"/>
  <c r="Y116" i="14"/>
  <c r="Y117" i="14"/>
  <c r="Y118" i="14"/>
  <c r="Y119" i="14"/>
  <c r="Y120" i="14"/>
  <c r="Y121" i="14"/>
  <c r="Y122" i="14"/>
  <c r="Y123" i="14"/>
  <c r="Y124" i="14"/>
  <c r="Y125" i="14"/>
  <c r="Y126" i="14"/>
  <c r="Y127" i="14"/>
  <c r="Y128" i="14"/>
  <c r="Y129" i="14"/>
  <c r="Y130" i="14"/>
  <c r="Y131" i="14"/>
  <c r="Y132" i="14"/>
  <c r="Y133" i="14"/>
  <c r="Y134" i="14"/>
  <c r="Y135" i="14"/>
  <c r="Y136" i="14"/>
  <c r="Y137" i="14"/>
  <c r="Y138" i="14"/>
  <c r="Y139" i="14"/>
  <c r="Y140" i="14"/>
  <c r="Y141" i="14"/>
  <c r="Y142" i="14"/>
  <c r="Y143" i="14"/>
  <c r="Y144" i="14"/>
  <c r="Y145" i="14"/>
  <c r="Y146" i="14"/>
  <c r="Y147" i="14"/>
  <c r="Y148" i="14"/>
  <c r="Y149" i="14"/>
  <c r="Y150" i="14"/>
  <c r="Y151" i="14"/>
  <c r="Y152" i="14"/>
  <c r="Y153" i="14"/>
  <c r="Y154" i="14"/>
  <c r="Y155" i="14"/>
  <c r="Y156" i="14"/>
  <c r="Y157" i="14"/>
  <c r="Y158" i="14"/>
  <c r="Y159" i="14"/>
  <c r="Y160" i="14"/>
  <c r="Y161" i="14"/>
  <c r="Y162" i="14"/>
  <c r="Y163" i="14"/>
  <c r="Y164" i="14"/>
  <c r="Y165" i="14"/>
  <c r="Y166" i="14"/>
  <c r="Y167" i="14"/>
  <c r="Y168" i="14"/>
  <c r="Y169" i="14"/>
  <c r="Y170" i="14"/>
  <c r="Y171" i="14"/>
  <c r="Y172" i="14"/>
  <c r="Y173" i="14"/>
  <c r="Y174" i="14"/>
  <c r="Y5" i="14"/>
  <c r="P33" i="14" l="1"/>
  <c r="K198" i="14" l="1"/>
  <c r="K197" i="14"/>
  <c r="K196" i="14"/>
  <c r="K195" i="14"/>
  <c r="K194" i="14"/>
  <c r="J194" i="14" s="1"/>
  <c r="K193" i="14"/>
  <c r="K192" i="14"/>
  <c r="K191" i="14"/>
  <c r="K190" i="14"/>
  <c r="J190" i="14" s="1"/>
  <c r="K189" i="14"/>
  <c r="K188" i="14"/>
  <c r="J188" i="14" s="1"/>
  <c r="K187" i="14"/>
  <c r="K186" i="14"/>
  <c r="K185" i="14"/>
  <c r="K184" i="14"/>
  <c r="K183" i="14"/>
  <c r="K182" i="14"/>
  <c r="K181" i="14"/>
  <c r="K180" i="14"/>
  <c r="K179" i="14"/>
  <c r="J179" i="14" s="1"/>
  <c r="K178" i="14"/>
  <c r="K177" i="14"/>
  <c r="K176" i="14"/>
  <c r="K175" i="14"/>
  <c r="K174" i="14"/>
  <c r="J174" i="14" s="1"/>
  <c r="K173" i="14"/>
  <c r="J173" i="14" s="1"/>
  <c r="K172" i="14"/>
  <c r="J172" i="14" s="1"/>
  <c r="K171" i="14"/>
  <c r="J171" i="14" s="1"/>
  <c r="K170" i="14"/>
  <c r="J170" i="14" s="1"/>
  <c r="K169" i="14"/>
  <c r="J169" i="14" s="1"/>
  <c r="K168" i="14"/>
  <c r="J168" i="14" s="1"/>
  <c r="K167" i="14"/>
  <c r="J167" i="14" s="1"/>
  <c r="K166" i="14"/>
  <c r="J166" i="14" s="1"/>
  <c r="K165" i="14"/>
  <c r="J165" i="14" s="1"/>
  <c r="K164" i="14"/>
  <c r="J164" i="14" s="1"/>
  <c r="K163" i="14"/>
  <c r="J163" i="14" s="1"/>
  <c r="K162" i="14"/>
  <c r="J162" i="14" s="1"/>
  <c r="K161" i="14"/>
  <c r="J161" i="14" s="1"/>
  <c r="K160" i="14"/>
  <c r="J160" i="14" s="1"/>
  <c r="K159" i="14"/>
  <c r="J159" i="14" s="1"/>
  <c r="K158" i="14"/>
  <c r="J158" i="14" s="1"/>
  <c r="K157" i="14"/>
  <c r="J157" i="14" s="1"/>
  <c r="K156" i="14"/>
  <c r="J156" i="14" s="1"/>
  <c r="K155" i="14"/>
  <c r="J155" i="14" s="1"/>
  <c r="K154" i="14"/>
  <c r="J154" i="14" s="1"/>
  <c r="K153" i="14"/>
  <c r="J153" i="14" s="1"/>
  <c r="K152" i="14"/>
  <c r="J152" i="14" s="1"/>
  <c r="K151" i="14"/>
  <c r="J151" i="14" s="1"/>
  <c r="K150" i="14"/>
  <c r="J150" i="14" s="1"/>
  <c r="K149" i="14"/>
  <c r="J149" i="14" s="1"/>
  <c r="K148" i="14"/>
  <c r="J148" i="14" s="1"/>
  <c r="K147" i="14"/>
  <c r="J147" i="14" s="1"/>
  <c r="K146" i="14"/>
  <c r="J146" i="14" s="1"/>
  <c r="K145" i="14"/>
  <c r="J145" i="14" s="1"/>
  <c r="K144" i="14"/>
  <c r="J144" i="14" s="1"/>
  <c r="K143" i="14"/>
  <c r="J143" i="14" s="1"/>
  <c r="K142" i="14"/>
  <c r="J142" i="14" s="1"/>
  <c r="K141" i="14"/>
  <c r="J141" i="14" s="1"/>
  <c r="K140" i="14"/>
  <c r="J140" i="14" s="1"/>
  <c r="K139" i="14"/>
  <c r="J139" i="14" s="1"/>
  <c r="K138" i="14"/>
  <c r="J138" i="14" s="1"/>
  <c r="K137" i="14"/>
  <c r="J137" i="14" s="1"/>
  <c r="K136" i="14"/>
  <c r="J136" i="14" s="1"/>
  <c r="K135" i="14"/>
  <c r="J135" i="14" s="1"/>
  <c r="K134" i="14"/>
  <c r="J134" i="14" s="1"/>
  <c r="K133" i="14"/>
  <c r="J133" i="14" s="1"/>
  <c r="K132" i="14"/>
  <c r="J132" i="14" s="1"/>
  <c r="K131" i="14"/>
  <c r="J131" i="14" s="1"/>
  <c r="K130" i="14"/>
  <c r="J130" i="14" s="1"/>
  <c r="K129" i="14"/>
  <c r="J129" i="14" s="1"/>
  <c r="K128" i="14"/>
  <c r="J128" i="14" s="1"/>
  <c r="K127" i="14"/>
  <c r="J127" i="14" s="1"/>
  <c r="K126" i="14"/>
  <c r="J126" i="14" s="1"/>
  <c r="K125" i="14"/>
  <c r="J125" i="14" s="1"/>
  <c r="K124" i="14"/>
  <c r="J124" i="14" s="1"/>
  <c r="K123" i="14"/>
  <c r="J123" i="14" s="1"/>
  <c r="K122" i="14"/>
  <c r="J122" i="14" s="1"/>
  <c r="K121" i="14"/>
  <c r="J121" i="14" s="1"/>
  <c r="K120" i="14"/>
  <c r="J120" i="14" s="1"/>
  <c r="K119" i="14"/>
  <c r="J119" i="14" s="1"/>
  <c r="K118" i="14"/>
  <c r="J118" i="14" s="1"/>
  <c r="K117" i="14"/>
  <c r="J117" i="14" s="1"/>
  <c r="K116" i="14"/>
  <c r="J116" i="14" s="1"/>
  <c r="K115" i="14"/>
  <c r="J115" i="14" s="1"/>
  <c r="K114" i="14"/>
  <c r="J114" i="14" s="1"/>
  <c r="K113" i="14"/>
  <c r="J113" i="14" s="1"/>
  <c r="K112" i="14"/>
  <c r="J112" i="14" s="1"/>
  <c r="K111" i="14"/>
  <c r="J111" i="14" s="1"/>
  <c r="K110" i="14"/>
  <c r="J110" i="14" s="1"/>
  <c r="K109" i="14"/>
  <c r="J109" i="14" s="1"/>
  <c r="K108" i="14"/>
  <c r="J108" i="14" s="1"/>
  <c r="K107" i="14"/>
  <c r="J107" i="14" s="1"/>
  <c r="K106" i="14"/>
  <c r="J106" i="14" s="1"/>
  <c r="K105" i="14"/>
  <c r="J105" i="14" s="1"/>
  <c r="K104" i="14"/>
  <c r="J104" i="14" s="1"/>
  <c r="K103" i="14"/>
  <c r="J103" i="14" s="1"/>
  <c r="K102" i="14"/>
  <c r="J102" i="14" s="1"/>
  <c r="K101" i="14"/>
  <c r="J101" i="14" s="1"/>
  <c r="K100" i="14"/>
  <c r="J100" i="14" s="1"/>
  <c r="K99" i="14"/>
  <c r="J99" i="14" s="1"/>
  <c r="K98" i="14"/>
  <c r="J98" i="14" s="1"/>
  <c r="K97" i="14"/>
  <c r="J97" i="14" s="1"/>
  <c r="K96" i="14"/>
  <c r="J96" i="14" s="1"/>
  <c r="K95" i="14"/>
  <c r="J95" i="14" s="1"/>
  <c r="K94" i="14"/>
  <c r="J94" i="14" s="1"/>
  <c r="K93" i="14"/>
  <c r="J93" i="14" s="1"/>
  <c r="K92" i="14"/>
  <c r="J92" i="14" s="1"/>
  <c r="K91" i="14"/>
  <c r="J91" i="14" s="1"/>
  <c r="K90" i="14"/>
  <c r="J90" i="14" s="1"/>
  <c r="K89" i="14"/>
  <c r="J89" i="14" s="1"/>
  <c r="K88" i="14"/>
  <c r="J88" i="14" s="1"/>
  <c r="K87" i="14"/>
  <c r="J87" i="14" s="1"/>
  <c r="K86" i="14"/>
  <c r="J86" i="14" s="1"/>
  <c r="K85" i="14"/>
  <c r="J85" i="14" s="1"/>
  <c r="K84" i="14"/>
  <c r="J84" i="14" s="1"/>
  <c r="K83" i="14"/>
  <c r="J83" i="14" s="1"/>
  <c r="K82" i="14"/>
  <c r="J82" i="14" s="1"/>
  <c r="K81" i="14"/>
  <c r="J81" i="14" s="1"/>
  <c r="K80" i="14"/>
  <c r="J80" i="14" s="1"/>
  <c r="K79" i="14"/>
  <c r="J79" i="14" s="1"/>
  <c r="K78" i="14"/>
  <c r="J78" i="14" s="1"/>
  <c r="K77" i="14"/>
  <c r="J77" i="14" s="1"/>
  <c r="K76" i="14"/>
  <c r="J76" i="14" s="1"/>
  <c r="K75" i="14"/>
  <c r="J75" i="14" s="1"/>
  <c r="K74" i="14"/>
  <c r="J74" i="14" s="1"/>
  <c r="K73" i="14"/>
  <c r="J73" i="14" s="1"/>
  <c r="K72" i="14"/>
  <c r="K71" i="14"/>
  <c r="K70" i="14"/>
  <c r="K69" i="14"/>
  <c r="K68" i="14"/>
  <c r="K67" i="14"/>
  <c r="J67" i="14" s="1"/>
  <c r="K66" i="14"/>
  <c r="K65" i="14"/>
  <c r="K64" i="14"/>
  <c r="K63" i="14"/>
  <c r="K62" i="14"/>
  <c r="K61" i="14"/>
  <c r="K60" i="14"/>
  <c r="K59" i="14"/>
  <c r="K58" i="14"/>
  <c r="J58" i="14" s="1"/>
  <c r="K57" i="14"/>
  <c r="J57" i="14" s="1"/>
  <c r="K56" i="14"/>
  <c r="J56" i="14" s="1"/>
  <c r="K55" i="14"/>
  <c r="J55" i="14" s="1"/>
  <c r="K54" i="14"/>
  <c r="J54" i="14" s="1"/>
  <c r="K53" i="14"/>
  <c r="J53" i="14" s="1"/>
  <c r="K52" i="14"/>
  <c r="J52" i="14" s="1"/>
  <c r="K51" i="14"/>
  <c r="J51" i="14" s="1"/>
  <c r="K50" i="14"/>
  <c r="J50" i="14" s="1"/>
  <c r="K49" i="14"/>
  <c r="J49" i="14" s="1"/>
  <c r="K48" i="14"/>
  <c r="J48" i="14" s="1"/>
  <c r="K47" i="14"/>
  <c r="J47" i="14" s="1"/>
  <c r="K46" i="14"/>
  <c r="J46" i="14" s="1"/>
  <c r="K45" i="14"/>
  <c r="J45" i="14" s="1"/>
  <c r="K44" i="14"/>
  <c r="J44" i="14" s="1"/>
  <c r="K43" i="14"/>
  <c r="J43" i="14" s="1"/>
  <c r="K42" i="14"/>
  <c r="J42" i="14" s="1"/>
  <c r="K41" i="14"/>
  <c r="J41" i="14" s="1"/>
  <c r="K40" i="14"/>
  <c r="J40" i="14" s="1"/>
  <c r="K39" i="14"/>
  <c r="J39" i="14" s="1"/>
  <c r="K38" i="14"/>
  <c r="J38" i="14" s="1"/>
  <c r="K37" i="14"/>
  <c r="J37" i="14" s="1"/>
  <c r="K36" i="14"/>
  <c r="J36" i="14" s="1"/>
  <c r="K35" i="14"/>
  <c r="J35" i="14" s="1"/>
  <c r="K34" i="14"/>
  <c r="J34" i="14" s="1"/>
  <c r="K33" i="14"/>
  <c r="J33" i="14" s="1"/>
  <c r="K32" i="14"/>
  <c r="J32" i="14" s="1"/>
  <c r="K31" i="14"/>
  <c r="J31" i="14" s="1"/>
  <c r="K30" i="14"/>
  <c r="J30" i="14" s="1"/>
  <c r="K29" i="14"/>
  <c r="J29" i="14" s="1"/>
  <c r="K28" i="14"/>
  <c r="J28" i="14" s="1"/>
  <c r="K27" i="14"/>
  <c r="J27" i="14" s="1"/>
  <c r="K26" i="14"/>
  <c r="J26" i="14" s="1"/>
  <c r="K25" i="14"/>
  <c r="J25" i="14" s="1"/>
  <c r="K24" i="14"/>
  <c r="J24" i="14" s="1"/>
  <c r="K23" i="14"/>
  <c r="J23" i="14" s="1"/>
  <c r="K22" i="14"/>
  <c r="J22" i="14" s="1"/>
  <c r="K21" i="14"/>
  <c r="J21" i="14" s="1"/>
  <c r="K20" i="14"/>
  <c r="J20" i="14" s="1"/>
  <c r="K19" i="14"/>
  <c r="J19" i="14" s="1"/>
  <c r="K18" i="14"/>
  <c r="J18" i="14" s="1"/>
  <c r="K17" i="14"/>
  <c r="J17" i="14" s="1"/>
  <c r="K16" i="14"/>
  <c r="J16" i="14" s="1"/>
  <c r="K15" i="14"/>
  <c r="J15" i="14" s="1"/>
  <c r="K14" i="14"/>
  <c r="J14" i="14" s="1"/>
  <c r="K13" i="14"/>
  <c r="J13" i="14" s="1"/>
  <c r="K12" i="14"/>
  <c r="J12" i="14" s="1"/>
  <c r="K11" i="14"/>
  <c r="J11" i="14" s="1"/>
  <c r="K10" i="14"/>
  <c r="J10" i="14" s="1"/>
  <c r="K9" i="14"/>
  <c r="J9" i="14" s="1"/>
  <c r="K8" i="14"/>
  <c r="J8" i="14" s="1"/>
  <c r="K7" i="14"/>
  <c r="J7" i="14" s="1"/>
  <c r="K6" i="14"/>
  <c r="J6" i="14" s="1"/>
  <c r="K5" i="14"/>
  <c r="J5" i="14" s="1"/>
  <c r="AV24" i="14" l="1"/>
  <c r="AM24" i="14" s="1"/>
  <c r="AM23" i="14"/>
  <c r="AV5" i="14"/>
  <c r="AM5" i="14" s="1"/>
  <c r="P30" i="14" l="1"/>
</calcChain>
</file>

<file path=xl/comments1.xml><?xml version="1.0" encoding="utf-8"?>
<comments xmlns="http://schemas.openxmlformats.org/spreadsheetml/2006/main">
  <authors>
    <author>Author</author>
  </authors>
  <commentList>
    <comment ref="M15" authorId="0" shapeId="0">
      <text>
        <r>
          <rPr>
            <b/>
            <sz val="9"/>
            <color indexed="81"/>
            <rFont val="Tahoma"/>
            <family val="2"/>
          </rPr>
          <t>Author:</t>
        </r>
        <r>
          <rPr>
            <sz val="9"/>
            <color indexed="81"/>
            <rFont val="Tahoma"/>
            <family val="2"/>
          </rPr>
          <t xml:space="preserve">
7.565billion people
 * 2.1
</t>
        </r>
      </text>
    </comment>
  </commentList>
</comments>
</file>

<file path=xl/sharedStrings.xml><?xml version="1.0" encoding="utf-8"?>
<sst xmlns="http://schemas.openxmlformats.org/spreadsheetml/2006/main" count="1764" uniqueCount="881">
  <si>
    <t>Afghanistan</t>
  </si>
  <si>
    <t>Albania</t>
  </si>
  <si>
    <t>Algeria</t>
  </si>
  <si>
    <t>American Samoa</t>
  </si>
  <si>
    <t>Angola</t>
  </si>
  <si>
    <t>Antigua and Barbuda</t>
  </si>
  <si>
    <t>Argentina</t>
  </si>
  <si>
    <t>Armenia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</si>
  <si>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</si>
  <si>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</si>
  <si>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</si>
  <si>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</si>
  <si>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</si>
  <si>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</si>
  <si>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</si>
  <si>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</si>
  <si>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</si>
  <si>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</si>
  <si>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</si>
  <si>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</si>
  <si>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</si>
  <si>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</si>
  <si>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</si>
  <si>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</si>
  <si>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</si>
  <si>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</si>
  <si>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</si>
  <si>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</si>
  <si>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</si>
  <si>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</si>
  <si>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</si>
  <si>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</si>
  <si>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</si>
  <si>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</si>
  <si>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</si>
  <si>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</si>
  <si>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Colombia</t>
  </si>
  <si>
    <t>Comoros</t>
  </si>
  <si>
    <t>Congo</t>
  </si>
  <si>
    <t>Costa Rica</t>
  </si>
  <si>
    <t>Cote d'Ivoire</t>
  </si>
  <si>
    <t>Croatia</t>
  </si>
  <si>
    <t>Cuba</t>
  </si>
  <si>
    <t>Cyprus</t>
  </si>
  <si>
    <t>Czech Republic</t>
  </si>
  <si>
    <t>Denmark</t>
  </si>
  <si>
    <t>Djibouti</t>
  </si>
  <si>
    <t>Dominica</t>
  </si>
  <si>
    <t>Dominican Republic</t>
  </si>
  <si>
    <t>Ecuador</t>
  </si>
  <si>
    <t>El Salvador</t>
  </si>
  <si>
    <t>Equatorial Guinea</t>
  </si>
  <si>
    <t>Eritrea</t>
  </si>
  <si>
    <t>Estonia</t>
  </si>
  <si>
    <t>Ethiopia</t>
  </si>
  <si>
    <t>Fiji</t>
  </si>
  <si>
    <t>Finland</t>
  </si>
  <si>
    <t>France</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</si>
  <si>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</si>
  <si>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</si>
  <si>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</si>
  <si>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</si>
  <si>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</si>
  <si>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</si>
  <si>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</si>
  <si>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</si>
  <si>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</si>
  <si>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</si>
  <si>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</si>
  <si>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</si>
  <si>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</si>
  <si>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</si>
  <si>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</si>
  <si>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</si>
  <si>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</si>
  <si>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Honduras</t>
  </si>
  <si>
    <t>Hungary</t>
  </si>
  <si>
    <t>Iceland</t>
  </si>
  <si>
    <t>India</t>
  </si>
  <si>
    <t>Indonesia</t>
  </si>
  <si>
    <t>Iraq</t>
  </si>
  <si>
    <t>Ireland</t>
  </si>
  <si>
    <t>Israel</t>
  </si>
  <si>
    <t>Italy</t>
  </si>
  <si>
    <t>Jamaica</t>
  </si>
  <si>
    <t>Japan</t>
  </si>
  <si>
    <t>Jordan</t>
  </si>
  <si>
    <t>Kazakhstan</t>
  </si>
  <si>
    <t>Kenya</t>
  </si>
  <si>
    <t>Kuwait</t>
  </si>
  <si>
    <t>Kyrgyzstan</t>
  </si>
  <si>
    <t>Latvia</t>
  </si>
  <si>
    <t>Lebanon</t>
  </si>
  <si>
    <t>Lesotho</t>
  </si>
  <si>
    <t>Liberia</t>
  </si>
  <si>
    <t>Lithuania</t>
  </si>
  <si>
    <t>Luxembourg</t>
  </si>
  <si>
    <t>Madagascar</t>
  </si>
  <si>
    <t>Malawi</t>
  </si>
  <si>
    <t>Malaysia</t>
  </si>
  <si>
    <t>Maldives</t>
  </si>
  <si>
    <t>Mali</t>
  </si>
  <si>
    <t>Malta</t>
  </si>
  <si>
    <t>Martinique</t>
  </si>
  <si>
    <t>Mauritania</t>
  </si>
  <si>
    <t>Mauritius</t>
  </si>
  <si>
    <t>Mexico</t>
  </si>
  <si>
    <t>Mongolia</t>
  </si>
  <si>
    <t>Morocco</t>
  </si>
  <si>
    <t>Mozambique</t>
  </si>
  <si>
    <t>Myanmar</t>
  </si>
  <si>
    <t>Namibia</t>
  </si>
  <si>
    <t>Nepal</t>
  </si>
  <si>
    <t>Netherlands</t>
  </si>
  <si>
    <t>New Caledonia</t>
  </si>
  <si>
    <t>New Zealand</t>
  </si>
  <si>
    <t>Nicaragua</t>
  </si>
  <si>
    <t>Niger</t>
  </si>
  <si>
    <t>Nigeria</t>
  </si>
  <si>
    <t>Norway</t>
  </si>
  <si>
    <t>Oman</t>
  </si>
  <si>
    <t>Pakistan</t>
  </si>
  <si>
    <t>Panama</t>
  </si>
  <si>
    <t>Paraguay</t>
  </si>
  <si>
    <t>Peru</t>
  </si>
  <si>
    <t>Philippines</t>
  </si>
  <si>
    <t>Poland</t>
  </si>
  <si>
    <t>Portugal</t>
  </si>
  <si>
    <t>Puerto Rico</t>
  </si>
  <si>
    <t>Qatar</t>
  </si>
  <si>
    <t>Reunion</t>
  </si>
  <si>
    <t>Romania</t>
  </si>
  <si>
    <t>Russian Federation</t>
  </si>
  <si>
    <t>Rwanda</t>
  </si>
  <si>
    <t>Saint Helena</t>
  </si>
  <si>
    <t>Saint Kitts and Nevis</t>
  </si>
  <si>
    <t>Saint Vincent and the Grenadines</t>
  </si>
  <si>
    <t>Sao Tome and Principe</t>
  </si>
  <si>
    <t>Saudi Arabia</t>
  </si>
  <si>
    <t>Senegal</t>
  </si>
  <si>
    <t>Seychelles</t>
  </si>
  <si>
    <t>Sierra Leone</t>
  </si>
  <si>
    <t>Singapore</t>
  </si>
  <si>
    <t>Slovenia</t>
  </si>
  <si>
    <t>Solomon Islands</t>
  </si>
  <si>
    <t>Somalia</t>
  </si>
  <si>
    <t>South Africa</t>
  </si>
  <si>
    <t>Spain</t>
  </si>
  <si>
    <t>Sri Lanka</t>
  </si>
  <si>
    <t>Sudan</t>
  </si>
  <si>
    <t>Suriname</t>
  </si>
  <si>
    <t>Swaziland</t>
  </si>
  <si>
    <t>Sweden</t>
  </si>
  <si>
    <t>Switzerland</t>
  </si>
  <si>
    <t>Tajikistan</t>
  </si>
  <si>
    <t>Thailand</t>
  </si>
  <si>
    <t>Togo</t>
  </si>
  <si>
    <t>Tonga</t>
  </si>
  <si>
    <t>Trinidad and Tobago</t>
  </si>
  <si>
    <t>Tunisia</t>
  </si>
  <si>
    <t>Turkey</t>
  </si>
  <si>
    <t>Turkmenistan</t>
  </si>
  <si>
    <t>Uganda</t>
  </si>
  <si>
    <t>Ukraine</t>
  </si>
  <si>
    <t>United Arab Emirates</t>
  </si>
  <si>
    <t>United Kingdom</t>
  </si>
  <si>
    <t>Uruguay</t>
  </si>
  <si>
    <t>Vanuatu</t>
  </si>
  <si>
    <t>Venezuela</t>
  </si>
  <si>
    <t>Viet Nam</t>
  </si>
  <si>
    <t>Yemen</t>
  </si>
  <si>
    <t>Zambia</t>
  </si>
  <si>
    <t>Zimbabwe</t>
  </si>
  <si>
    <t>AFR</t>
  </si>
  <si>
    <t>CPA</t>
  </si>
  <si>
    <t>EEU</t>
  </si>
  <si>
    <t>FSU</t>
  </si>
  <si>
    <t>LAM</t>
  </si>
  <si>
    <t>MEA</t>
  </si>
  <si>
    <t>NAM</t>
  </si>
  <si>
    <t>PAO</t>
  </si>
  <si>
    <t>PAS</t>
  </si>
  <si>
    <t>SAS</t>
  </si>
  <si>
    <t>WEU</t>
  </si>
  <si>
    <t>China (incl. Hong Kong)</t>
  </si>
  <si>
    <t>Egypt (Arab Republic)</t>
  </si>
  <si>
    <t>Faeroe Islands</t>
  </si>
  <si>
    <t>French Guyana</t>
  </si>
  <si>
    <t>Iran (Islamic Republic)</t>
  </si>
  <si>
    <t>Korea (DPR)</t>
  </si>
  <si>
    <t>Laos (PDR)</t>
  </si>
  <si>
    <t>Libya/SPLAJ</t>
  </si>
  <si>
    <t>Papua</t>
  </si>
  <si>
    <t>Republic of Korea</t>
  </si>
  <si>
    <t>Republic of Moldova</t>
  </si>
  <si>
    <t>Santa Lucia</t>
  </si>
  <si>
    <t>Slovak Republic</t>
  </si>
  <si>
    <t>Syria (Arab Republic)</t>
  </si>
  <si>
    <t>Taiwan (China)</t>
  </si>
  <si>
    <t>Tanzania</t>
  </si>
  <si>
    <t>The former Yugoslav Rep. of Macedonia</t>
  </si>
  <si>
    <t>United States of America</t>
  </si>
  <si>
    <t>Uzbekistan (the Baltic republics are in the Central and Eastern Europe region)</t>
  </si>
  <si>
    <t>Virgin Islands</t>
  </si>
  <si>
    <t>Western Samoa</t>
  </si>
  <si>
    <t xml:space="preserve"># </t>
  </si>
  <si>
    <t>http://www4.unfccc.int/submissions/INDC/Published%20Documents/Central%20African%20Republic/1/CPDN_R%C3%A9publique%20Centrafricaine_EN.pdf</t>
  </si>
  <si>
    <t>http://www4.unfccc.int/submissions/INDC/Published%20Documents/South%20Africa/1/South%20Africa.pdf</t>
  </si>
  <si>
    <t>http://www4.unfccc.int/submissions/INDC/Published%20Documents/Mozambique/1/MOZ_INDC_Final_Version.pdf</t>
  </si>
  <si>
    <t>http://www4.unfccc.int/submissions/INDC/Published%20Documents/Zambia/1/FINAL+ZAMBIA'S+INDC_1.pdf</t>
  </si>
  <si>
    <t>http://www4.unfccc.int/submissions/INDC/Published%20Documents/Nigeria/1/Approved%20Nigeria's%20INDC_271115.pdf</t>
  </si>
  <si>
    <t>N/A</t>
  </si>
  <si>
    <t>http://www4.unfccc.int/submissions/INDC/Published%20Documents/China/1/China's%20INDC%20-%20on%2030%20June%202015.pdf</t>
  </si>
  <si>
    <t>http://www4.unfccc.int/submissions/INDC/Published%20Documents/Russia/1/Russian%20Submission%20INDC_eng_rev1.doc</t>
  </si>
  <si>
    <t>http://www4.unfccc.int/submissions/INDC/Published%20Documents/Ukraine/1/150930_Ukraine_INDC.pdf</t>
  </si>
  <si>
    <t>http://www4.unfccc.int/submissions/INDC/Published%20Documents/Brazil/1/BRAZIL%20iNDC%20english%20FINAL.pdf</t>
  </si>
  <si>
    <t>http://www4.unfccc.int/submissions/INDC/Published%20Documents/Mexico/1/MEXICO%20INDC%2003.30.2015.pdf</t>
  </si>
  <si>
    <t>http://www4.unfccc.int/submissions/INDC/Published%20Documents/Bolivia/1/INDC-Bolivia-english.pdf</t>
  </si>
  <si>
    <t>http://www4.unfccc.int/submissions/INDC/Published%20Documents/Argentina/1/Argentina%20INDC%20Non-Official%20Translation.pdf</t>
  </si>
  <si>
    <t>http://www4.unfccc.int/submissions/INDC/Published%20Documents/Iran/1/INDC%20Iran%20Final%20Text.pdf</t>
  </si>
  <si>
    <t>http://www4.unfccc.int/submissions/INDC/Published%20Documents/Iraq/1/INDC-Iraq.pdf</t>
  </si>
  <si>
    <t>http://www4.unfccc.int/submissions/INDC/Published%20Documents/Saudi%20Arabia/1/KSA-INDCs%20English.pdf</t>
  </si>
  <si>
    <t>http://www4.unfccc.int/submissions/INDC/Published%20Documents/Sudan/1/28Oct15-Sudan%20INDC.pdf</t>
  </si>
  <si>
    <t>http://www4.unfccc.int/submissions/INDC/Published%20Documents/Egypt/1/Egyptian%20INDC.pdf</t>
  </si>
  <si>
    <t>http://www4.unfccc.int/submissions/INDC/Published%20Documents/United%20Arab%20Emirates/1/UAE%20INDC%20-%2022%20October.pdf</t>
  </si>
  <si>
    <t>http://www4.unfccc.int/submissions/INDC/Published%20Documents/Qatar/1/Qatar%20INDCs%20Report%20-English.pdf</t>
  </si>
  <si>
    <t>Link to INDC documents</t>
  </si>
  <si>
    <t>http://www4.unfccc.int/submissions/INDC/Published%20Documents/United%20States%20of%20America/1/U.S.%20Cover%20Note%20INDC%20and%20Accompanying%20Information.pdf</t>
  </si>
  <si>
    <t>http://www4.unfccc.int/submissions/INDC/Published%20Documents/Canada/1/INDC%20-%20Canada%20-%20English.pdf</t>
  </si>
  <si>
    <t>http://www4.unfccc.int/submissions/INDC/Published%20Documents/Japan/1/20150717_Japan's%20INDC.pdf</t>
  </si>
  <si>
    <t>http://www4.unfccc.int/submissions/INDC/Published%20Documents/Australia/1/Australias%20Intended%20Nationally%20Determined%20Contribution%20to%20a%20new%20Climate%20Change%20Agreement%20-%20August%202015.pdf</t>
  </si>
  <si>
    <t>http://www4.unfccc.int/submissions/INDC/Published%20Documents/Indonesia/1/INDC_REPUBLIC%20OF%20INDONESIA.pdf</t>
  </si>
  <si>
    <t>http://www4.unfccc.int/submissions/INDC/Published%20Documents/Republic%20of%20Korea/1/INDC%20Submission%20by%20the%20Republic%20of%20Korea%20on%20June%2030.pdf</t>
  </si>
  <si>
    <t>http://www4.unfccc.int/submissions/INDC/Published%20Documents/Myanmar/1/Myanmar's%20INDC.pdf</t>
  </si>
  <si>
    <t>http://www4.unfccc.int/submissions/INDC/Published%20Documents/Thailand/1/Thailand_INDC.pdf</t>
  </si>
  <si>
    <t>http://www4.unfccc.int/submissions/INDC/Published%20Documents/India/1/INDIA%20INDC%20TO%20UNFCCC.pdf</t>
  </si>
  <si>
    <t>http://www4.unfccc.int/submissions/INDC/Published%20Documents/Latvia/1/LV-03-06-EU%20INDC.pdf</t>
  </si>
  <si>
    <t>http://www4.unfccc.int/submissions/INDC/Published%20Documents/Algeria/1/Algeria%20-%20INDC%20%28English%20unofficial%20translation%29%20September%2003,2015.pdf</t>
  </si>
  <si>
    <t>http://www4.unfccc.int/submissions/INDC/Published%20Documents/Ethiopia/1/INDC-Ethiopia-100615.pdf</t>
  </si>
  <si>
    <t>http://www4.unfccc.int/submissions/INDC/Published%20Documents/Madagascar/1/Madagascar%20INDC%20Eng.pdf</t>
  </si>
  <si>
    <t>http://www4.unfccc.int/submissions/INDC/Published%20Documents/Chad/1/INDC%20Chad_Official%20version_English.pdf</t>
  </si>
  <si>
    <t>http://www4.unfccc.int/submissions/INDC/Published%20Documents/Ghana/1/GH_INDC_2392015.pdf</t>
  </si>
  <si>
    <t>http://www4.unfccc.int/submissions/INDC/Published%20Documents/Guinea/1/INDC_Guinea_english_version%20UNFCCC_20151016170448_232956.docx</t>
  </si>
  <si>
    <t>http://www4.unfccc.int/submissions/INDC/Published%20Documents/Cameroon/1/CPDN%20CMR%20Final.pdf</t>
  </si>
  <si>
    <t>http://www4.unfccc.int/submissions/INDC/Published%20Documents/Botswana/1/BOTSWANA.pdf</t>
  </si>
  <si>
    <t>Country Name</t>
  </si>
  <si>
    <t>Reference Year</t>
  </si>
  <si>
    <t>Target Year</t>
  </si>
  <si>
    <t>Comment</t>
  </si>
  <si>
    <t>Checked with original documents</t>
  </si>
  <si>
    <t>INDC Target if different to Maltes  assumptions</t>
  </si>
  <si>
    <t>AFG</t>
  </si>
  <si>
    <t>ALB</t>
  </si>
  <si>
    <t>Committed to reduce CO2 emissions by 11.5% compared to BAU</t>
  </si>
  <si>
    <t>BAU</t>
  </si>
  <si>
    <t>not specified</t>
  </si>
  <si>
    <t>DZA</t>
  </si>
  <si>
    <t>Reduction of GHG emissions by 7% by 2030 compared to BAU
Conditional: up to 22% subject to support for external financing, development and technology transfer and capacity building</t>
  </si>
  <si>
    <t>?</t>
  </si>
  <si>
    <t>GHG</t>
  </si>
  <si>
    <t>Which emissions</t>
  </si>
  <si>
    <t>AGO</t>
  </si>
  <si>
    <t xml:space="preserve">Reduction of 35% unconditionally and 15% extra conditionally by 2030 below a specified BAU level. </t>
  </si>
  <si>
    <t>ATG</t>
  </si>
  <si>
    <t xml:space="preserve">A set of policies and measures for GHG reductions by 2030. </t>
  </si>
  <si>
    <t>ARG</t>
  </si>
  <si>
    <t>Reduction of GHG emissions by 15% compared to BAU levels by 2030
Conditional target: 30% reduction subject to international support</t>
  </si>
  <si>
    <t>ARM</t>
  </si>
  <si>
    <t>Strives to achieve ecosystem neutral GHG emissions in 2050 with interim review in 2030 pending on international support</t>
  </si>
  <si>
    <t>what does ESM neutral mean?</t>
  </si>
  <si>
    <t>AUS</t>
  </si>
  <si>
    <t>Economy-wide target to reduce greenhouse gas emissions by 26-28% below 2005 levels by 2030</t>
  </si>
  <si>
    <t>AUT</t>
  </si>
  <si>
    <t>Contributing to the joint EU28 INDC with intra-EU split up of Emission Trading System and Effort Sharing Sectors.</t>
  </si>
  <si>
    <t>AZE</t>
  </si>
  <si>
    <t>35% reduction of GHG emissions compared to 1990 levels by 2030</t>
  </si>
  <si>
    <t>BHS</t>
  </si>
  <si>
    <t xml:space="preserve">Reduction of CO2, CH4, and N2O from forestry and energy by 30% below 2002 or 30% below 2030 BAU, conditional on support. </t>
  </si>
  <si>
    <t>BHR</t>
  </si>
  <si>
    <t>BGD</t>
  </si>
  <si>
    <t>5% emission reduction from BAU by 2030 in power, transport and industry sector
Conditional target: 15% reduction from BAU levels by 2030 subject to international support</t>
  </si>
  <si>
    <t>BRB</t>
  </si>
  <si>
    <t>Reduction of GHG emissions of 44% compared to BAU by 2030 which translates to 23% reduction from 2008 levels</t>
  </si>
  <si>
    <t>BLR</t>
  </si>
  <si>
    <t>Reduce greenhouse gas emissions by at least 28% of 1990 levels by 2030</t>
  </si>
  <si>
    <t>BEL</t>
  </si>
  <si>
    <t>BLZ</t>
  </si>
  <si>
    <t>Action-based approach such national REDD+ strategy, reductions of GHG emissions in transport sector and others pending on support</t>
  </si>
  <si>
    <t>BEN</t>
  </si>
  <si>
    <t xml:space="preserve">Benin puts forward a series of mitigation policies and efforts. </t>
  </si>
  <si>
    <t>BTN</t>
  </si>
  <si>
    <t>Commits to developing priority strategies, plans and actions for mitigation to support low emissions development pathway across all sectors to remain carbon neutral</t>
  </si>
  <si>
    <t>BOL</t>
  </si>
  <si>
    <t xml:space="preserve">Policies and measures in the water, energy and forestry sectors. Conditional. Proposed framework for climate justice. </t>
  </si>
  <si>
    <t>Increased participation of alternative energy and other energy (steam combined cycle) from 2% in 2010 to 9% in 2030 in the total electrical system, which implies an increase of 1,228 MW by 2030, compared to 31 2010 MW.</t>
  </si>
  <si>
    <t>BIH</t>
  </si>
  <si>
    <t xml:space="preserve">18% above 1990 levels unconditional vs. 20% above 1990 BAU. Conditionally: -3% reduction by 2030 below 1990. </t>
  </si>
  <si>
    <t>BWA</t>
  </si>
  <si>
    <t>Botswana intends to achieve an overall emissions reduction of 15% by 2030, taking 2010 as the base year. Base year emission estimation is 8307 Gg of CO2 equivalent.</t>
  </si>
  <si>
    <t>BRA</t>
  </si>
  <si>
    <t>Committed to reduce GHG emissions by 36% below 2005 levels in 2025
Indicative target for 2030 43% reduction below 2005 levels</t>
  </si>
  <si>
    <t xml:space="preserve"> - expanding the use of renewable energy sources other than hydropower in the total energy mix to between 28% and 33% by 2030;
 - expanding the use of non-fossil fuel energy sources domestically, increasing the share of renewables (other than hydropower) in the power supply to at least 23% by 2030, including by raising the share of wind, biomass and solar;</t>
  </si>
  <si>
    <t>BRN</t>
  </si>
  <si>
    <t xml:space="preserve">Various policies and measures, including reduction of 63% by 2035, increase of share of renewables until 10% and Land transport sector (morning peak hour) </t>
  </si>
  <si>
    <t>BGR</t>
  </si>
  <si>
    <t>BFA</t>
  </si>
  <si>
    <t>6.6% emission reduction compared to BAU by 2030
Conditional target: 11.6% subject to international support</t>
  </si>
  <si>
    <t>BDI</t>
  </si>
  <si>
    <t>3% GHG emission sreduction compared to BAU by 2030
Conditional targete: 20% emission reduction subject to international support</t>
  </si>
  <si>
    <t>KHM</t>
  </si>
  <si>
    <t>Implementing mitigation actions in accordance with sustainable development needs across sectors</t>
  </si>
  <si>
    <t>CMR</t>
  </si>
  <si>
    <t>Reduction of GHG emissions by 32% compared to BAU levels by 2035 conditional to international support</t>
  </si>
  <si>
    <t>CAN</t>
  </si>
  <si>
    <t>Canada intends to achieve an economy-wide target to reduce its greenhouse gas emissions by 30% below 2005 levels by 2030</t>
  </si>
  <si>
    <t>Canada has some measures planned for the transport sector. Also, building of trad. Coal ppls is banned. Future gas ppls also need emit less.; and CH4 from oil and gas extr. will be reduced</t>
  </si>
  <si>
    <t>CAF</t>
  </si>
  <si>
    <t xml:space="preserve">Conditional target of 5% below BAU by 2030. </t>
  </si>
  <si>
    <t>TCD</t>
  </si>
  <si>
    <t>Cumulative reduction of emissions for the period 2015- 2030:
Reduction of 18.2% compared to BAU by 2030 Conditional target: 71% compared to BAU by 2030 subject to international support</t>
  </si>
  <si>
    <t>CHL</t>
  </si>
  <si>
    <t>Reduction of CO2 emissions per unit of GDP of 30% compared to 2007 levels
Conditional target: 35-45% compared to 2007 levels subject to international support
Commits to sustainable forest management and restauration of 100,000ha and reforestation of 100,000ha</t>
  </si>
  <si>
    <t>Target year unclear and 
LU targets to be considered?</t>
  </si>
  <si>
    <t>CHN</t>
  </si>
  <si>
    <t>Achieve peaking of carbon dioxide emissions around 2030 and making the best effort to peak early
Lower carbon dioxide emissions per unit of GDP by 60-65% from 2005 level
Increase share of non-fossil fuel in primary energy consumption to around 20%
Increase forest stock volume by around 4,5 billion cubic meters on 2005 level</t>
  </si>
  <si>
    <t>COL</t>
  </si>
  <si>
    <t>Reduction of GHG emissions by 20% by 2030 compared to BAU
Conditional: up to 30% subject to international support</t>
  </si>
  <si>
    <t>COM</t>
  </si>
  <si>
    <t>Reduce GHG emissions in 2030 by about 84% compared to BAU</t>
  </si>
  <si>
    <t>COG</t>
  </si>
  <si>
    <t>At least 48% GHG emission reduction compared to BAU by 2025 and 55% by 2035 subject to international support</t>
  </si>
  <si>
    <t>CRI</t>
  </si>
  <si>
    <t>Maximum net emissions limited to 9.37 Mt CO2eq by 2030
In addition Costa Rica is committed to reduce emission reduction of GHG emissions of 44% compared to BAU</t>
  </si>
  <si>
    <t>CIV</t>
  </si>
  <si>
    <t xml:space="preserve">28% reduction of GHG emissions by 2030 compared to BAU. Unconditional target withdrawn 22nd Sept. </t>
  </si>
  <si>
    <t>HRV</t>
  </si>
  <si>
    <t>CUB</t>
  </si>
  <si>
    <t xml:space="preserve">Policies and Measures focussed in energy and agriculture and CO2. </t>
  </si>
  <si>
    <t>CYP</t>
  </si>
  <si>
    <t>CZE</t>
  </si>
  <si>
    <t>PRK</t>
  </si>
  <si>
    <t>DNK</t>
  </si>
  <si>
    <t>DJI</t>
  </si>
  <si>
    <t>Reduction of GHG emissions by 40% by 2030 compared to BAU
Conditional: additional 20% emissions reduction by 2030 if additional funding is available</t>
  </si>
  <si>
    <t>DMA</t>
  </si>
  <si>
    <t>Commits to progressively reduce total gross greenhouse gas emissions below 2014 levels of 17.9% by 2020, 39.2% by 2025 and 44.7% by 2030</t>
  </si>
  <si>
    <t>DOM</t>
  </si>
  <si>
    <t>Reduction of 25% of base year emissions (2010) by 2030, conditional pending on support, climate finance mechanisms and corrections to existing market mechanisms</t>
  </si>
  <si>
    <t>ECU</t>
  </si>
  <si>
    <t>Aims to reduce emission in the energy sector by 20.4-25% compared to BAU levels by 2025 Conditional target: 37.5-45.8% compared to BAU levels pending international support</t>
  </si>
  <si>
    <t>EGY</t>
  </si>
  <si>
    <t xml:space="preserve">A number of policies and measures, including phase out of energy subsidies in the next 3 to 5 years. But without quantification. </t>
  </si>
  <si>
    <t>More information may be in the "Sustainable Development Strategy; Egypt's Vision 2030"</t>
  </si>
  <si>
    <t>SLV</t>
  </si>
  <si>
    <t>A set of policies and measures for GHG reductions by 2025 and 2030.</t>
  </si>
  <si>
    <t>GNQ</t>
  </si>
  <si>
    <t>Reduce emissions by 20% by 2030 relative to 2010 levels, aims to achieve a redution of 50% by 2050. Conditional on technical and financial support</t>
  </si>
  <si>
    <t>ERI</t>
  </si>
  <si>
    <t>EST</t>
  </si>
  <si>
    <t>ETH</t>
  </si>
  <si>
    <t>Ethiopia intends to limit its net greenhouse gas (GHG) emissions in 2030 to 145 Mt CO2e or lower. This would constitute a 255  MtCO2e reduction from the projected ‘business-­‐as-­‐ usual’ (BAU) emissions in 2030 or a 64% reduction from the BAU scenario in 2030.</t>
  </si>
  <si>
    <t>FJI</t>
  </si>
  <si>
    <t xml:space="preserve">10% unconditional and a total of 30% conditional reduction below BAU (not quantified) by 2030. </t>
  </si>
  <si>
    <t>FIN</t>
  </si>
  <si>
    <t>FRA</t>
  </si>
  <si>
    <t>GAB</t>
  </si>
  <si>
    <t>At least 50 % GHG reduction below BAU by 2025, not including forests</t>
  </si>
  <si>
    <t>GMB</t>
  </si>
  <si>
    <t>GEO</t>
  </si>
  <si>
    <t>15% emission reduction by 2030 compared to BAU Conditional target: 25% emission reduction by 2030 subject to global agreement adressing technology coorperation, access to low-cost financial resources and technology transfer</t>
  </si>
  <si>
    <t>DEU</t>
  </si>
  <si>
    <t>GHA</t>
  </si>
  <si>
    <t>Ghana’s emission reduction goal is to unconditionally lower its GHG emissions by 15 percent relative to a business-as-usual (BAU) scenario emission of 73.95MtCO2e2 by 2030. An additional 30 percent emission reduction is attainable on condition that external support is made available to Ghana to cover the full cost of implementing the mitigation action....</t>
  </si>
  <si>
    <t>GRC</t>
  </si>
  <si>
    <t>GRD</t>
  </si>
  <si>
    <t>Grenada commits to reducing its GHG emissions by 30% from 2010 levels by 2025, with an indicative reduction of 40% from 2010 levels by 2030</t>
  </si>
  <si>
    <t>GTM</t>
  </si>
  <si>
    <t>11.2% GHG emissions reduction compared to BAU by 2030
Conditional target: up to 22.6% reduction pending on international and private resources</t>
  </si>
  <si>
    <t>GIN</t>
  </si>
  <si>
    <t>Estimated level of mitigation: -13% greenhouse gas (GHG) emissions in 2030 as compared to 1994 (Initial National Communication of the Republic of Guinea), excluding Land-Use Change and Forestry (LUCF)</t>
  </si>
  <si>
    <t>GNB</t>
  </si>
  <si>
    <t>Implementation of policies and actions in the area of mitigation, especially energy sector, and adaptation, subject to financial, technological and capacity building assistance</t>
  </si>
  <si>
    <t>GUY</t>
  </si>
  <si>
    <t>Policies, measures and actions to reduce emissions across energy and forestry sectors Conditional target of 100% renewable electricity production by 2025..</t>
  </si>
  <si>
    <t>HTI</t>
  </si>
  <si>
    <t>Reduction of 5% GHG emissions compared to 2010 levels
Conditional target: 26% GHG emission reduction pending on international support</t>
  </si>
  <si>
    <t>HND</t>
  </si>
  <si>
    <t>15% reduction of GHG emission compared to BAU by 2030 conditional upon support
Sectorial target of afforestation/ reforestation of 1 million hectares forest</t>
  </si>
  <si>
    <t>HUN</t>
  </si>
  <si>
    <t>ISL</t>
  </si>
  <si>
    <t>40% reduction of greenhouse gas emissions by 2030 compared to 1990 levels</t>
  </si>
  <si>
    <t>IND</t>
  </si>
  <si>
    <t>Reduction of emissions intensity of its GDP by 33- 35% from 2005 levels by 2030,
achieve about 40% cumulative electric power installed capacity from non-fossil fuel based energy resources,
create additional carbon sink of 2.5-3 billion tonnes of CO2eq</t>
  </si>
  <si>
    <t>IDN</t>
  </si>
  <si>
    <t>Reduce emissions by 29% by 2030 relative to BAU Conditional target: additional 12% emission reduction</t>
  </si>
  <si>
    <t>23% new and renewable energy by 2025 (primary/secondary?)</t>
  </si>
  <si>
    <t>IRN</t>
  </si>
  <si>
    <t>Unconditional: mitigating its GHGs emission in 2030 by 4% compared to the Business As Usual (BAU) scenario;
Conditional: Iran has the potential of mitigating additional GHGs emission up to 8% against the BAU scenario (i.e. 12% in total).</t>
  </si>
  <si>
    <t>IRQ</t>
  </si>
  <si>
    <t>1% unconditional and a total of 14% conditional reduction under a linear BAU by 2035</t>
  </si>
  <si>
    <t>cannot read Arabic</t>
  </si>
  <si>
    <t>IRL</t>
  </si>
  <si>
    <t>ISR</t>
  </si>
  <si>
    <t>ITA</t>
  </si>
  <si>
    <t>JAM</t>
  </si>
  <si>
    <t xml:space="preserve">7.8% below BAU by 2025 and 10% below BAU by 2030 with specified BAU and target levels in MtCO2eq. </t>
  </si>
  <si>
    <t>JPN</t>
  </si>
  <si>
    <t>Level of reduction of 26% by fiscal year (FY) 2030 compared to FY 2013</t>
  </si>
  <si>
    <t>see INDC sheet for explicit measures - for all sectors and for different green house gases</t>
  </si>
  <si>
    <t>Energy mix shown in "Long terma energy and supply and Demand Outlook" for FY2030, decided by the Ministry of Economy, Trade and Iundustry on July 16, 2015.
GHG per GDP 0.29kgCO2e/US$ in 2013 or 11tCO2e/cap -&gt; 20-50% reductio0on by 2030</t>
  </si>
  <si>
    <t>JOR</t>
  </si>
  <si>
    <t>KAZ</t>
  </si>
  <si>
    <t>15% GHG emission reduction compared to 1990 levels by 2030
Conditional target: 25% reduction subject to additional international support</t>
  </si>
  <si>
    <t>KEN</t>
  </si>
  <si>
    <t>Seeks to abate its GHG emissions by 30% by 2030 relative to BAU scenario</t>
  </si>
  <si>
    <t>KWT</t>
  </si>
  <si>
    <t>KGZ</t>
  </si>
  <si>
    <t>Reduction of GHG emissions in the range of 11.49- 13.75% below BAU in 2030
Conditional target: reduction of 29-30.89% below BAU pending international support</t>
  </si>
  <si>
    <t>LAO</t>
  </si>
  <si>
    <t>Policies and actions to reduce future GHG emissions subject to international support</t>
  </si>
  <si>
    <t>LVA</t>
  </si>
  <si>
    <t>LBN</t>
  </si>
  <si>
    <t>LSO</t>
  </si>
  <si>
    <t>Energy sector mitigation policy/ program and targets to improve energy efficiency, coverage and access, as well as increase in renewable energy and reduce transmission and distribution losses; conditional on financial support</t>
  </si>
  <si>
    <t>LBR</t>
  </si>
  <si>
    <t>Establish energy policies to reduce GHG by at least 10%, improve energy efficiency by 20%, raise share of renewable energy by 30% of energy production, replace cooking stoves with higher efficiency stoves</t>
  </si>
  <si>
    <t>LBY</t>
  </si>
  <si>
    <t>LTU</t>
  </si>
  <si>
    <t>LUX</t>
  </si>
  <si>
    <t>MDG</t>
  </si>
  <si>
    <t xml:space="preserve">Reduce Emissions from all sectors by 14% relative to BAU. And increase sinks from LULUCF by 32%. </t>
  </si>
  <si>
    <t>MWI</t>
  </si>
  <si>
    <t>Estimated reduction between 14,000 and 16,000 Gg CO2eq through policies, programmes and projects conditional on external support</t>
  </si>
  <si>
    <t>MYS</t>
  </si>
  <si>
    <t xml:space="preserve">Reduction of GHG emission intensity per GDP compared to 2005 by 35% unconditionally and extra 10%, i.e. 45% in total, conditionally. </t>
  </si>
  <si>
    <t>MDV</t>
  </si>
  <si>
    <t>10% GHG emission reduction compared to BAU by 2030
Conditional target: up to 24% subject to international support</t>
  </si>
  <si>
    <t>MLI</t>
  </si>
  <si>
    <t>GHG emission reduction of 29% from agriculture, 31% from energy and 21% from forest compared to BAU levels by 2030</t>
  </si>
  <si>
    <t>MLT</t>
  </si>
  <si>
    <t>MRT</t>
  </si>
  <si>
    <t>22.3% overall emission reduction of which 12% is unconditional and 88% conditional pending international support</t>
  </si>
  <si>
    <t>MUS</t>
  </si>
  <si>
    <t>30% GHG emission reduction compared to BAU by 2030 conditional to international support</t>
  </si>
  <si>
    <t>MEX</t>
  </si>
  <si>
    <t xml:space="preserve">Reduce GHG emissions by 22-36 per cent below BAU of 973 Mt. Extra reductions for black carbon. </t>
  </si>
  <si>
    <t>Additional goal for reducing BC</t>
  </si>
  <si>
    <t>MNG</t>
  </si>
  <si>
    <t>14% emission reduction by 2030 compared to BAU</t>
  </si>
  <si>
    <t>MAR</t>
  </si>
  <si>
    <t>Unconditionally reduce 13% of GHG emissions by 2030 compared to BAU for 2030; increased to 32% under certain conditions (additional financial support and enhanced technology)</t>
  </si>
  <si>
    <t>MOZ</t>
  </si>
  <si>
    <t>Based on policy actions and programmes, the country estimates the total reduction of about 76.5 MtCO2eq by 2030 conditional on international support</t>
  </si>
  <si>
    <t>MMR</t>
  </si>
  <si>
    <t>Will undertake mitigation actions in line with sustainable development needs, conditional on availability of international support</t>
  </si>
  <si>
    <t>Conditional: 9.4GW Hydro by 2030; 
To realise a 20% electricity saving potential by 2030
of the total forecast electricity consumption.
Rural electrification through the use of at least 30%
renewable sources as to generate electricity
supplies.</t>
  </si>
  <si>
    <t>Aims at a reduction of about 89% of GHG emissions by 2030 compared to BAU</t>
  </si>
  <si>
    <t>NPL</t>
  </si>
  <si>
    <t>NLD</t>
  </si>
  <si>
    <t>NZL</t>
  </si>
  <si>
    <t>NIC</t>
  </si>
  <si>
    <t>NER</t>
  </si>
  <si>
    <t>Reduction of GHG emissions of 3.5% compared to BAU by 2030 for energy sector and LULUCF Conditional target: reduction of 34.6% subject to international support</t>
  </si>
  <si>
    <t>NGA</t>
  </si>
  <si>
    <t xml:space="preserve">Reductions of 20% unconditinoally, and 40% conditionally below BAU. BAU not specified other than in Figure. </t>
  </si>
  <si>
    <t>NOR</t>
  </si>
  <si>
    <t>At least 40% reduction of GHG emissions by 2030 compared to 1990</t>
  </si>
  <si>
    <t>OMN</t>
  </si>
  <si>
    <t xml:space="preserve">Conditional reduction of GHG emissions by 2% by 2030. </t>
  </si>
  <si>
    <t>PAK</t>
  </si>
  <si>
    <t xml:space="preserve">No target provided. Reductions of emissions after yet-to-be defined peak. </t>
  </si>
  <si>
    <t>PAN</t>
  </si>
  <si>
    <t>PNG</t>
  </si>
  <si>
    <t>The implementation of policies and actions in the energy sector could reach a reduction of 18 Mt CO2 per year by 2030 pending on international support</t>
  </si>
  <si>
    <t>PRY</t>
  </si>
  <si>
    <t>10% GHG emission reduction compared to BAU levels by 2030
Conditional target: additional 10% reduction pending on international support</t>
  </si>
  <si>
    <t>PER</t>
  </si>
  <si>
    <t>20% GHG emission reduction compared to BAU by 2030
Additional 10% conditional to international support and favorable conditions</t>
  </si>
  <si>
    <t>PHL</t>
  </si>
  <si>
    <t>70% GHG emission reduction relative to BAU by 2030</t>
  </si>
  <si>
    <t>POL</t>
  </si>
  <si>
    <t>PRT</t>
  </si>
  <si>
    <t>QAT</t>
  </si>
  <si>
    <t xml:space="preserve">Economic diversification with mitigation benefits. </t>
  </si>
  <si>
    <t>KOR</t>
  </si>
  <si>
    <t>Emission reduction by 37% from BAU level by 2030</t>
  </si>
  <si>
    <t>MDA</t>
  </si>
  <si>
    <t>Reduce GHG emissions by 64-67% below 1990 levels in 2030
Conditional target: reduction could be increased up to 78% below 1990 levels</t>
  </si>
  <si>
    <t>ROU</t>
  </si>
  <si>
    <t>RUS</t>
  </si>
  <si>
    <t xml:space="preserve">Limiting anthropogenic GHG to 70-75% of 1990 levels by the year 2030, subject to the maximum possible account of absorbing capacity of forests. Putin only mentioned 70% at COP21. </t>
  </si>
  <si>
    <t>RWA</t>
  </si>
  <si>
    <t>Emission reduction resulting from deviation of BAU emissions based on policies and actions conditional on international support</t>
  </si>
  <si>
    <t>KNA</t>
  </si>
  <si>
    <t>LCA</t>
  </si>
  <si>
    <t xml:space="preserve">Reduction of economy-wide emissions by 16% below 2025 BAU of 758 Gg and 23% below 2030 BAU of 816 Gg. </t>
  </si>
  <si>
    <t>VCT</t>
  </si>
  <si>
    <t>Unconditional , economy-wide GHG target of 22% below BAU by 2025</t>
  </si>
  <si>
    <t>STP</t>
  </si>
  <si>
    <t>Approximately 24% emission reduction compared to BAU by 2030 subject to international support</t>
  </si>
  <si>
    <t>SAU</t>
  </si>
  <si>
    <t xml:space="preserve">Measures to reduce emissions by up to 130 MtCO2eq by 2030 in case the continued economic growth scenario materializes. </t>
  </si>
  <si>
    <t>SEN</t>
  </si>
  <si>
    <t>Implementation of specific policies and actions which are estimated to reduce GHG emissions by 4% in 2025 and 5% in 2030
Conditional target: up to 15% and 21% reduction pending on international support</t>
  </si>
  <si>
    <t>SYC</t>
  </si>
  <si>
    <t>Economy-wide GHG emission reduction by 122.5 ktCO2eq (21.4%) in 2025 and approximately 188 ktCO2eq (29%) in 2030 relative to BAU</t>
  </si>
  <si>
    <t>SLE</t>
  </si>
  <si>
    <t>Committed to implementing specific emission reduction actions such as advancing feed-in tariff for renewable energy technologies, phasing out fossil fuel subsidies and converting to no-tillage agricultural practices pending on international support</t>
  </si>
  <si>
    <t>SGP</t>
  </si>
  <si>
    <t>Reduce its emissions intensity by 36% from 2005 levels by 2030 and stabilise its emissions with the aim of peaking around 2030</t>
  </si>
  <si>
    <t>SVK</t>
  </si>
  <si>
    <t>SVN</t>
  </si>
  <si>
    <t>SLB</t>
  </si>
  <si>
    <t>12% GHG emissions reduction below 2015 levels by 2025 and 30% reduction below 2015 levels by 2030
Conditional target of 27% and 45% and 50% by 2050 subject to international assistance</t>
  </si>
  <si>
    <t>SOM</t>
  </si>
  <si>
    <t xml:space="preserve">Policies and Measures for hydropower, solar PV etc. </t>
  </si>
  <si>
    <t>ZAF</t>
  </si>
  <si>
    <t>The time-frames within the PPD trajectory range that are communicated in South Africa’s INDC are 2025 and 2030, in which emissions will be in a range between 398 and 614 Mt CO2–eq.
Peaking year will be between 2020 and 2025</t>
  </si>
  <si>
    <t>ESP</t>
  </si>
  <si>
    <t>LKA</t>
  </si>
  <si>
    <t xml:space="preserve">Unconditional reduction of 7% below BAU by 2030 and conditionally 23% reduction. </t>
  </si>
  <si>
    <t>SDN</t>
  </si>
  <si>
    <t>A number of policies and measures is proposed for energy, forestry and waste sector with timeframe 2025 to 2030</t>
  </si>
  <si>
    <t>Only a few goals for additional capacity are given</t>
  </si>
  <si>
    <t>SUR</t>
  </si>
  <si>
    <t>SWZ</t>
  </si>
  <si>
    <t>Develop a reobust national GHG inventory, credible baseline and emissions trajectory, and a comprehensive measurement, reporting and verification system. Mitigation Action plan by 2020.</t>
  </si>
  <si>
    <t>SWE</t>
  </si>
  <si>
    <t>CHE</t>
  </si>
  <si>
    <t>Reduce GHG emissions by 50 percent by 2030 compared to 1990 levels</t>
  </si>
  <si>
    <t>SYR</t>
  </si>
  <si>
    <t>TJK</t>
  </si>
  <si>
    <t>Target not to exceed 80-90% of GHG emissions compared to 1990 levels by 2030
Conditional target: archieve target of 65-75% compared to 1990 levels</t>
  </si>
  <si>
    <t>THA</t>
  </si>
  <si>
    <t>Reduction of GHG emissions by 20% from BAU level by 2030
Conditional targel: up to 25% subject to support</t>
  </si>
  <si>
    <t>Power Development Plan (PDP), the Alternative Energy Development Plan (AEDP) and the
Energy Efficiency Plan (EEP). For example, the PDP sets a target to achieve a 20% share of
power generation from renewable sources in 2036. The AEDP aims to achieve a 30% share of
renewable energy in the total final energy consumption in 2036. The EEP plans to reduce the
country’s energy intensity by 30% below the 2010 level in 2036.</t>
  </si>
  <si>
    <t>MKD</t>
  </si>
  <si>
    <t>To reduce CO2 emissions from fossil fuels combustion by 30% or by 36% at a higher level of ambition, by 2030 compared to business as usual (BAU) scenario</t>
  </si>
  <si>
    <t>TGO</t>
  </si>
  <si>
    <t>11.14% GHG emission reduction compared to BAU by 2030
Conditional target: 31.14% GHG emissions reduction compared to BAU pending international support</t>
  </si>
  <si>
    <t>TON</t>
  </si>
  <si>
    <t>TTO</t>
  </si>
  <si>
    <t>Aim to achieve a reduction objective in overall emissions from the power generation, transportation and industrial sectors by 15% by 2030 from BAU, partly through domestic funding and conditional on international financing Unconditional: 30% reduction in GHG emissions by 2030 in public transportation sector compared to BAU scenario (2013)</t>
  </si>
  <si>
    <t>TUN</t>
  </si>
  <si>
    <t>13% reduction of emission intensity from 2010 levels by 2030
Conditional: additional 28% reduction of emission intensity
46% will be reduced from the energy sector</t>
  </si>
  <si>
    <t>TUR</t>
  </si>
  <si>
    <t>Reduction of up to 21% of GHG emissions from BAU by 2030</t>
  </si>
  <si>
    <t>TKM</t>
  </si>
  <si>
    <t>Reduction of energy and carbon intensity as well as intensity of GHG emissions through policies and actions; if financial and technological support is provided, Turkmenistan could archieve zero growth</t>
  </si>
  <si>
    <t>UGA</t>
  </si>
  <si>
    <t>Implementation of a series of policies and measures, estimated as a 22% reduction below a 77.3 Mt BAU in 2030.</t>
  </si>
  <si>
    <t>UKR</t>
  </si>
  <si>
    <t>Will not exceed 60% of 1990 GHG emissions levels by 2030</t>
  </si>
  <si>
    <t>ARE</t>
  </si>
  <si>
    <t xml:space="preserve">Policies and measures, with clean energy (nuclear and renewable) target of 24% by 2021, starting from 0.2% in 2014. </t>
  </si>
  <si>
    <t>GBR</t>
  </si>
  <si>
    <t>TZA</t>
  </si>
  <si>
    <t>USA</t>
  </si>
  <si>
    <t>Reduce GHG emissions by 26-28 per cent below its 2005 level in 2025 and to make best efforts to reduce its emissions by 28%.</t>
  </si>
  <si>
    <t>URY</t>
  </si>
  <si>
    <t>Sectoral intensity target covering all sectors Conditional target: achieve higher reduction pending on external sources</t>
  </si>
  <si>
    <t>UZB</t>
  </si>
  <si>
    <t>VUT</t>
  </si>
  <si>
    <t>Reduction of emissions by 100% below BAU for electricity sub-sector and 30% for the energy sector by approaching 100% renewable energy subject to funding and support</t>
  </si>
  <si>
    <t>VEN</t>
  </si>
  <si>
    <t>VNM</t>
  </si>
  <si>
    <t>YEM</t>
  </si>
  <si>
    <t xml:space="preserve">A reduction of 1% unconditionally and 14% conditionally by 2030 below specified BAU. </t>
  </si>
  <si>
    <t>ZMB</t>
  </si>
  <si>
    <t xml:space="preserve">It is expected from this scenario that by the end of 2030, estimated 38,000 Gg CO2eq could be mitigated, compared to 20,000 Gg CO2eq under the domestic efforts with limited international support. This translates into a eduction potential of 25% and 47% against 2010 as the base year for the domestic efforts with limited international support and domestic efforts with substantial international support respectively.
2010 approx. ~60,000 GgCO2e
</t>
  </si>
  <si>
    <t>ZWE</t>
  </si>
  <si>
    <t>Reduction of emissions per capita by 33% compared to BAU conditional to full implementation by developed contries to their commitments relating to finance, technology and capacity persuant to Article 4 of the Convention</t>
  </si>
  <si>
    <t>ISO Code</t>
  </si>
  <si>
    <t>MESSAGE DATA</t>
  </si>
  <si>
    <t>Region Name</t>
  </si>
  <si>
    <t>INDC target Data - based on the work of Malte (First Order Draft: INDC Summaries from 16.12.2015)</t>
  </si>
  <si>
    <t>Unconditional</t>
  </si>
  <si>
    <t>Type</t>
  </si>
  <si>
    <t>Reference/Target</t>
  </si>
  <si>
    <t>Capacity Indicators</t>
  </si>
  <si>
    <t>n/a</t>
  </si>
  <si>
    <t>EU Target will be used</t>
  </si>
  <si>
    <t>yes</t>
  </si>
  <si>
    <t>http://www4.unfccc.int/submissions/INDC/Published%20Documents/Kuwait/1/INDC_Kuwait_Nov2015.pdf</t>
  </si>
  <si>
    <t>http://www4.unfccc.int/submissions/INDC/Published%20Documents/Israel/1/Israel%20INDC.pdf</t>
  </si>
  <si>
    <t>http://www4.unfccc.int/submissions/INDC/Published%20Documents/Morocco/1/Morocco%20INDC%20submitted%20to%20UNFCCC%20-%205%20june%202015.pdf</t>
  </si>
  <si>
    <t>http://www4.unfccc.int/submissions/INDC/Published%20Documents/Oman/1/OMAN%20INDCs.pdf</t>
  </si>
  <si>
    <t>http://www4.unfccc.int/submissions/INDC/Published%20Documents/Tunisia/1/INDC-Tunisia-English%20Version.pdf</t>
  </si>
  <si>
    <t>http://www4.unfccc.int/submissions/INDC/Published%20Documents/Bahrain/1/INDC_Kingdom_of_Bahrain.pdf</t>
  </si>
  <si>
    <t>http://www4.unfccc.int/submissions/INDC/Published%20Documents/Jordan/1/Jordan%20INDCs%20Final.pdf</t>
  </si>
  <si>
    <t>http://www4.unfccc.int/submissions/INDC/Published%20Documents/Lebanon/1/Republic%20of%20Lebanon%20-%20INDC%20-%20September%202015.pdf</t>
  </si>
  <si>
    <t>Under an updated Business as Usual (BAU) scenario greenhouse gas emissions are expected to increase to 105.5 MtCO2e in 2030. This will be equal to 10.0 tCO2e per capita. Implementation of Israel's national target will result in a reduction of 23.85 MtCO2e in 2030 bringing total emissions down to 81.65 MtCO2e.</t>
  </si>
  <si>
    <t>Conditional</t>
  </si>
  <si>
    <t>http://www4.unfccc.int/submissions/INDC/Published%20Documents/Pakistan/1/Pakistan%20INDC.doc</t>
  </si>
  <si>
    <t>http://www4.unfccc.int/submissions/INDC/Published%20Documents/Viet%20Nam/1/VIETNAM'S%20INDC.pdf</t>
  </si>
  <si>
    <t>With domestic resources GHG emissions will be reduced by 8% by 2030 compared to the
Business as Usual scenario (BAU). The above-mentioned contribution could be increased up
to 25% with international support.</t>
  </si>
  <si>
    <t>GHG emission reduction of 15% compared to BAU scenario in 2030; Conditional target: 30% GHG emission reduction compared to BAU</t>
  </si>
  <si>
    <t>Reduction of GHG emissions by 1.5% by 2030 compared to BAU; Conditional: additional 12.5% reduction subject to financial aid and support of implementation</t>
  </si>
  <si>
    <t>Commits to reduce GHG emissions to 30% below 2005 levels by 2030 remains provisional pending confirmation of approaches to be taken in accounting for land sector and confirmation of access to carbon markets</t>
  </si>
  <si>
    <t>http://www4.unfccc.int/submissions/INDC/Published%20Documents/Uganda/1/INDC%20Uganda%20final%20%2014%20October%20%202015,%20minor%20correction,28.10.15.pdf</t>
  </si>
  <si>
    <t>http://www4.unfccc.int/submissions/INDC/Published%20Documents/Mali/1/CPDN_MALI_VFsegal.pdf</t>
  </si>
  <si>
    <t>http://www4.unfccc.int/submissions/INDC/Published%20Documents/Zimbabwe/1/Zimbabwe%20Intended%20Nationally%20Determined%20Contribution%202015.pdf</t>
  </si>
  <si>
    <t>http://www4.unfccc.int/submissions/INDC/Published%20Documents/Kenya/1/Kenya_INDC_20150723.pdf</t>
  </si>
  <si>
    <t>http://www4.unfccc.int/submissions/INDC/Published%20Documents/Senegal/1/CPDN%20-%20S%C3%A9n%C3%A9gal.pdf</t>
  </si>
  <si>
    <t>http://www4.unfccc.int/submissions/INDC/Published%20Documents/Burkina%20Faso/1/INDC%20Burkina_ENG.%20version_finale.pdf</t>
  </si>
  <si>
    <t>http://www4.unfccc.int/submissions/INDC/Published%20Documents/Angola/1/INDC%20Angola%20deposito.pdf</t>
  </si>
  <si>
    <t>http://www4.unfccc.int/submissions/INDC/Published%20Documents/Namibia/1/INDC%20of%20Namibia%20Final%20pdf.pdf</t>
  </si>
  <si>
    <t>http://www4.unfccc.int/submissions/INDC/Published%20Documents/Congo/1/INDC_Congo_RAPPORT.pdf</t>
  </si>
  <si>
    <t>http://www4.unfccc.int/submissions/INDC/Published%20Documents/Gabon/1/20150331%20INDC%20Gabon.pdf</t>
  </si>
  <si>
    <t>http://www4.unfccc.int/submissions/INDC/Published%20Documents/Benin/1/INDC%20BENIN%20%20Version%20finale%20revue%20septembre%202015.pdf</t>
  </si>
  <si>
    <t>http://www4.unfccc.int/submissions/INDC/Published%20Documents/C%C3%B4te%20d'Ivoire/1/Document_INDC_CI_22092015.pdf</t>
  </si>
  <si>
    <t>http://www4.unfccc.int/submissions/INDC/Published%20Documents/Togo/1/INDC%20Togo_english%20version.pdf</t>
  </si>
  <si>
    <t>http://www4.unfccc.int/submissions/INDC/Published%20Documents/Somalia/1/Somalia's%20INDCs.pdf</t>
  </si>
  <si>
    <t>http://www4.unfccc.int/submissions/INDC/Published%20Documents/Malawi/1/MALAWI%20INDC%20SUBMITTED%20TO%20UNFCCC%20REV%20pdf.pdf</t>
  </si>
  <si>
    <t>http://www4.unfccc.int/submissions/INDC/Published%20Documents/Mauritania/1/INDC%20MAURITANIA.pdf</t>
  </si>
  <si>
    <t>http://www4.unfccc.int/submissions/INDC/Published%20Documents/Sierra%20Leone/1/Sierra%20Leone%20INDC%20Submission%20to%20UNFCCC%20Secretariat%20%2001102015.doc</t>
  </si>
  <si>
    <t>http://www4.unfccc.int/submissions/INDC/Published%20Documents/Niger/1/Niger-INDC-final_Eng_20151020162516_65260.pdf</t>
  </si>
  <si>
    <t>http://www4.unfccc.int/submissions/INDC/Published%20Documents/Guinea%20Bissau/1/GUINEA-BISSAU_INDC_Version%20to%20the%20UNFCCC%20(eng).pdf</t>
  </si>
  <si>
    <t>http://www4.unfccc.int/submissions/INDC/Published%20Documents/Rwanda/1/INDC_Rwanda_Nov.2015.pdf</t>
  </si>
  <si>
    <t>http://www4.unfccc.int/submissions/INDC/Published%20Documents/Equatorial%20Guinea/1/Rep%C3%BAblica%20de%20Guinea%20Ecuatorial_INDC.doc</t>
  </si>
  <si>
    <t>http://www4.unfccc.int/submissions/INDC/Published%20Documents/Burundi/1/Burundi_INDC-english%20version.pdf</t>
  </si>
  <si>
    <t>http://www4.unfccc.int/submissions/INDC/Published%20Documents/Eritrea/1/ERITREA'S%20INDC%20REPORT%20SEP2015.pdf</t>
  </si>
  <si>
    <t>http://www4.unfccc.int/submissions/INDC/Published%20Documents/Mauritius/1/Final%20INDC%20for%20Mauritius%2028%20Sept%202015.pdf</t>
  </si>
  <si>
    <t>http://www4.unfccc.int/submissions/INDC/Published%20Documents/Gambia/1/The%20INDC%20OF%20THE%20GAMBIA.pdf</t>
  </si>
  <si>
    <t>http://www4.unfccc.int/submissions/INDC/Published%20Documents/Swaziland/1/Swaziland's%20INDC.pdf</t>
  </si>
  <si>
    <t>http://www4.unfccc.int/submissions/INDC/Published%20Documents/Lesotho/1/Lesotho's%20INDC%20Report%20%20-%20September%202015.pdf</t>
  </si>
  <si>
    <t>http://www4.unfccc.int/submissions/INDC/Published%20Documents/Liberia/1/INDC%20Final%20Submission%20Sept%2030%202015.002.pdf</t>
  </si>
  <si>
    <t>http://www4.unfccc.int/submissions/INDC/Published%20Documents/Djibouti/1/INDC-Djibouti_ENG.pdf</t>
  </si>
  <si>
    <t>http://www4.unfccc.int/submissions/INDC/Published%20Documents/Seychelles/1/INDC%20of%20Seychelles.pdf</t>
  </si>
  <si>
    <t>http://www4.unfccc.int/submissions/INDC/Published%20Documents/Comoros/1/INDC_Comores_Version_Francaise.pdf</t>
  </si>
  <si>
    <t>http://www4.unfccc.int/submissions/INDC/Published%20Documents/Cabo%20Verde/1/Cabo_Verde_INDC_.pdf</t>
  </si>
  <si>
    <t xml:space="preserve"> </t>
  </si>
  <si>
    <t>http://www4.unfccc.int/submissions/INDC/Published%20Documents/Sao%20Tome%20and%20Principe/1/Short_STP_INDC%20_Ingles_30.09.pdf</t>
  </si>
  <si>
    <t>http://www4.unfccc.int/submissions/INDC/Published%20Documents/Laos/1/Lao%20PDR%20INDC.pdf</t>
  </si>
  <si>
    <t>http://www4.unfccc.int/submissions/INDC/Published%20Documents/Cambodia/1/Cambodia's%20INDC%20to%20the%20UNFCCC.pdf</t>
  </si>
  <si>
    <t>http://www4.unfccc.int/submissions/INDC/Published%20Documents/Mongolia/1/150924_INDCs%20of%20Mongolia.pdf</t>
  </si>
  <si>
    <t>http://www4.unfccc.int/submissions/INDC/Published%20Documents/Kazakhstan/1/INDC%20Kz_eng.pdf</t>
  </si>
  <si>
    <t>http://www4.unfccc.int/submissions/INDC/Published%20Documents/Belarus/1/Belarus_INDC_Eng_25.09.2015.pdf</t>
  </si>
  <si>
    <t>http://www4.unfccc.int/submissions/INDC/Published%20Documents/Turkmenistan/1/INDC_Turkmenistan.pdf</t>
  </si>
  <si>
    <t>http://www4.unfccc.int/submissions/INDC/Published%20Documents/Azerbaijan/1/INDC%20Azerbaijan.pdf</t>
  </si>
  <si>
    <t>http://www4.unfccc.int/submissions/INDC/Published%20Documents/Tajikistan/1/INDC-TJK%20final%20ENG.pdf</t>
  </si>
  <si>
    <t>http://www4.unfccc.int/submissions/INDC/Published%20Documents/Georgia/1/INDC_of_Georgia.pdf</t>
  </si>
  <si>
    <t>http://www4.unfccc.int/submissions/INDC/Published%20Documents/Kyrgyzstan/1/Kyrgyzstan%20INDC%20_ENG_%20final.pdf</t>
  </si>
  <si>
    <t>http://www4.unfccc.int/submissions/INDC/Published%20Documents/Armenia/1/INDC-Armenia.pdf</t>
  </si>
  <si>
    <t>http://www4.unfccc.int/submissions/INDC/Published%20Documents/Republic%20of%20Moldova/1/INDC_Republic_of_Moldova_25.09.2015.pdf</t>
  </si>
  <si>
    <t>http://www4.unfccc.int/submissions/INDC/Published%20Documents/Colombia/1/Colombia%20iNDC%20Unofficial%20translation%20Eng.pdf</t>
  </si>
  <si>
    <t>http://www4.unfccc.int/submissions/INDC/Published%20Documents/Peru/1/iNDC%20Per%C3%BA%20english.pdf</t>
  </si>
  <si>
    <t>http://www4.unfccc.int/submissions/INDC/Published%20Documents/Trinidad%20and%20Tobago/1/Trinidad%20and%20Tobago%20Final%20INDC.pdf</t>
  </si>
  <si>
    <t>http://www4.unfccc.int/submissions/INDC/Published%20Documents/Ecuador/1/Ecuador%20INDC%2001-10-2015%20-%20english%20unofficial%20translation.pdf</t>
  </si>
  <si>
    <t>http://www4.unfccc.int/submissions/INDC/Published%20Documents/Paraguay/1/Documento%20INDC%20Paraguay%2001-10-15.pdf</t>
  </si>
  <si>
    <t>http://www4.unfccc.int/submissions/INDC/Published%20Documents/Guatemala/1/Gobierno%20de%20Guatemala%20INDC-UNFCCC%20Sept%202015.pdf</t>
  </si>
  <si>
    <t>http://www4.unfccc.int/submissions/INDC/Published%20Documents/Honduras/1/Honduras%20INDC_esp.pdf</t>
  </si>
  <si>
    <t>http://www4.unfccc.int/submissions/INDC/Published%20Documents/Jamaica/1/Jamaica's%20INDC_2015-11-25.pdf</t>
  </si>
  <si>
    <t>http://www4.unfccc.int/submissions/INDC/Published%20Documents/Costa%20Rica/1/INDC%20Costa%20Rica%20Version%202%200%20final%20ENG.pdf</t>
  </si>
  <si>
    <t>http://www4.unfccc.int/submissions/INDC/Published%20Documents/Saint%20Vincent%20and%20Grenadines/1/SVG_INDC_Final.pdf</t>
  </si>
  <si>
    <t>http://www4.unfccc.int/submissions/INDC/Published%20Documents/Philippines/1/Philippines%20-%20Final%20INDC%20submission.pdf</t>
  </si>
  <si>
    <t>http://www4.unfccc.int/submissions/INDC/Published%20Documents/Fiji/1/FIJI_iNDC_Final_051115.pdf</t>
  </si>
  <si>
    <t>http://www4.unfccc.int/submissions/INDC/Published%20Documents/Bangladesh/1/INDC_2015_of_Bangladesh.pdf</t>
  </si>
  <si>
    <t>http://www4.unfccc.int/submissions/INDC/Published%20Documents/Sri%20Lanka/1/INDCs%20of%20Sri%20Lanka.xps</t>
  </si>
  <si>
    <t>http://www4.unfccc.int/submissions/INDC/Published%20Documents/Maldives/1/Maldives%20INDC%20.pdf</t>
  </si>
  <si>
    <t>http://www4.unfccc.int/submissions/INDC/Published%20Documents/Yemen/1/Yemen%20INDC%2021%20Nov.%202015.pdf</t>
  </si>
  <si>
    <t>http://www4.unfccc.int/submissions/INDC/Published%20Documents/Vanuatu/1/VANUATU%20%20INDC%20UNFCCC%20Submission.pdf</t>
  </si>
  <si>
    <t>3,313 KgC/cap</t>
  </si>
  <si>
    <t>Conditional expansion of hydropower and other measures. Capacity only for Hydropower. No completion date given.</t>
  </si>
  <si>
    <t>No cpacity target indicated</t>
  </si>
  <si>
    <t>Only additional documents indicate capacity targets</t>
  </si>
  <si>
    <t>International or National</t>
  </si>
  <si>
    <t>Zambia does not rule out the possibility of using market based mechanisms in meeting emission reduction target.</t>
  </si>
  <si>
    <t>Mozambique is willing to participate in the market mechanisms to be established which would allow access to clean technologies in order to mitigate the emissions arising from exploiting, managing and using the natural capital that is available.</t>
  </si>
  <si>
    <t>Contingent on agreement in Paris, it may also include financing through carbon market
mechanisms.</t>
  </si>
  <si>
    <t>The Government of the Federal Democratic Republic of Ethiopia intends to sell carbon credits during the period to contribute towards achieving its Green Economy Strategy. Ethiopia supports the development of effective    accounting rules under the UNFCCC to guarantee the environmental integrity of market mechanisms.</t>
  </si>
  <si>
    <t>Qualitative not quantitative</t>
  </si>
  <si>
    <t>No reduction based on of carbon credits purchased outside of Madagascar.</t>
  </si>
  <si>
    <t>Republic of Chad does not intend to appeal to the international carbon markets in order to compensate for its own emissions.</t>
  </si>
  <si>
    <t>Ghana intends to generate compliance grade emission reductions units from actions in the waste and energy sectors and REDD+. Access to market-based mechanisms where these emission reduction units would be fungible and tradable forms an important component of the strategy to mobilize long-term support for the INDCs.</t>
  </si>
  <si>
    <t>Conditional Targets</t>
  </si>
  <si>
    <t xml:space="preserve">Produce 30% of its energy (excluding wood-energy) from renewable energy sources .
</t>
  </si>
  <si>
    <t xml:space="preserve">It supports the inclusion of the international carbon markets, such as the Clean Development Mechanism (CDM), in a post-2020 agreement on climate and proposes that such an instrument, coupled with an appropriate accounting system (Measuring, Reporting and Verification – MRV), should be used to help fund certain investments in low-carbon, climate change resilient infrastructure. </t>
  </si>
  <si>
    <t>Ele ctricity production by source given, but no additional capacity</t>
  </si>
  <si>
    <t>Botswana will use market mechanisms under the convention</t>
  </si>
  <si>
    <t>10% RE by 2020</t>
  </si>
  <si>
    <t>upscale REN elec. from 729 MW to 3200 MW by 2030</t>
  </si>
  <si>
    <t>Uganda intends to meet its commitments and/or increase the level of its contribution through the use of international market mechanisms where appropriate, building upon the experience of the Clean Development Mechanism and other existing market mechanisms.</t>
  </si>
  <si>
    <t>Zimbabwe also intends to leverage on its resources including carbon credits or sell of emission reductions units through international and regional carbon markets and/or carbon pricing mechanisms to mobilise more resources for managing climate change.</t>
  </si>
  <si>
    <t>Kenya does not rule out the use of international market-based mechanisms in line with agreed accounting rules.</t>
  </si>
  <si>
    <t>Upper Value is Conditional</t>
  </si>
  <si>
    <t>Burkina Faso supports the use of market mechanisms such as the Clean Development Mechanism (CDM) as an effective monitoring, reporting and verification tool for mitigation activities and an instrument for results-oriented financing.</t>
  </si>
  <si>
    <t>The Republic of Angola recognizes the roll that Carbon Market can play for the mobilization of resources and promotion of the development and transfers of climate friendly technology.</t>
  </si>
  <si>
    <t>Namibia does not rule out the use of international market-based mechanisms to achieve its 2030 target in accordance with agreed accounting rules.</t>
  </si>
  <si>
    <t>hydro 85% and gas 15% of electricity production by 2025</t>
  </si>
  <si>
    <t>hydro 80% and gas 20% of electricity production by 2025</t>
  </si>
  <si>
    <t>Togo is a Non-Annex 1 Party to the United
Nations Framework Convention on Climate
Change (UNFCCC) and is also a least developed
country (LDP). In accordance with the declaration
of the African Ministers in Marrakesh in April
2015, the country wants to encourage
investments in mitigation projects on its own soil,
thanks in particular to the Clean Development
Mechanism (CDM) and the REDD+ Programme.</t>
  </si>
  <si>
    <t>To increase the share of non-fossil fuels in primary energy consumption to
around 20%; and
Capacity targets do not go beyond already known 2020 targets; To phase down the production and consumption of HCFC-22 for controlled
uses, with its production to be reduced by 35% from the 2010 level by 2020,
and by 67.5% by 2025 and to achieve effective control on emissions of HFC-
23 by 2020;</t>
  </si>
  <si>
    <t>To build on carbon emission trading pilots, steadily implementing a
nationwide carbon emission trading system and gradually establishing the
carbon emission trading mechanism so as to make the market play the
decisive role in resource allocation;</t>
  </si>
  <si>
    <t>In 2012, the National Green Growth Strategy was approved, which includes mitigation
targets and measures; and regulations on linking with international carbon markets.</t>
  </si>
  <si>
    <t>The declared GHF emissions level does not account for the participation of Ukraine in international market mechanisms</t>
  </si>
  <si>
    <t>Brazil reserves its position in relation to the possible use of any market mechanisms that may be established under the Paris agreement.</t>
  </si>
  <si>
    <t>Mexico´s unconditional INDC commitment will be met regardless of such mechanisms, although these would assist cost-effective implementation.</t>
  </si>
  <si>
    <t>With the objective of contributing to achieve the emissions reduction target, with a focus on cost-­‐ efficiency, Colombia will explore the use of market instruments (or other economic instruments) that guarantee the  principles of transparency and  environmental integrity, which result in real, permanent, additional, verified mitigation outcomes and prevent double counting.</t>
  </si>
  <si>
    <t>At the time of submitting the iNDC proposal, the acquisition of emission reductions through existing or new international market mechanisms is not considered for its compliance.</t>
  </si>
  <si>
    <t>In addition to BAU</t>
  </si>
  <si>
    <t>n/a - spanish</t>
  </si>
  <si>
    <t>20% Renewables of primary energy mix</t>
  </si>
  <si>
    <t>none</t>
  </si>
  <si>
    <t>100% renewables</t>
  </si>
  <si>
    <t>Subject to termination and non-existence of unjust sanctions, availability of international resources in the form of financial support and technology transfer, exchange of carbon credits, accessibility of bilateral or multilateral implementation mechanisms, transfer of clean technologies as well as capacity building, the Islamic Republic of Iran has the potential of mitigating additional GHGs emission up to 8% against the BAU scenario (i.e. 12% in total).</t>
  </si>
  <si>
    <t>27% of EP renewables</t>
  </si>
  <si>
    <t>n/a - arabic</t>
  </si>
  <si>
    <t>3.9 GW Gas cc</t>
  </si>
  <si>
    <t>Provide 42 % of the installed electrical power fromrenewable sources, of which 14 % is from solar energy, 14 % is from wind energy and 14 % is from hydraulic energy by 2020.</t>
  </si>
  <si>
    <t>15% renewsables of Electiity produciton</t>
  </si>
  <si>
    <t>To support the financing needs of its mitigation objective, Tunisia would like to use carbon market mechanisms in addition to the direct financial supports listed above</t>
  </si>
  <si>
    <t>30% Renewable share of Electricity produciton - To achieve this, the plan will aim to achieve an installed renewable energy capacity of 3,815 MW in 2030, including 1,755 MW for wind power, 1,610 MW for solar photovoltaic (PV) and 450 MW for concentrated solar power (CSP).</t>
  </si>
  <si>
    <t>At this time, the United States does not intend to utilize international market mechanisms to
implement its 2025 target.</t>
  </si>
  <si>
    <t>no</t>
  </si>
  <si>
    <t>A target to deliver 5% of energy from renewable sources by 2015, and 10% by 2020 (2008
Renewable Energy Policy)</t>
  </si>
  <si>
    <t>100% of new coal based power
plants use super-critical
technology by 2030</t>
  </si>
  <si>
    <t>Bangladesh does not rule out the use of international marketbased
mechanisms in line with agreed modalities and
accounting rules.</t>
  </si>
  <si>
    <t>INDC summary
(by Malte)</t>
  </si>
  <si>
    <t>Qualitative Information</t>
  </si>
  <si>
    <t>General Data</t>
  </si>
  <si>
    <t>INDC Targets available</t>
  </si>
  <si>
    <t>EU</t>
  </si>
  <si>
    <t>Step 1: Check if a target is available</t>
  </si>
  <si>
    <t>Step 2:
Check for basic emission reduction target data</t>
  </si>
  <si>
    <t>Emission Targets
Available</t>
  </si>
  <si>
    <t>-14;-16</t>
  </si>
  <si>
    <t>-60%; -65%</t>
  </si>
  <si>
    <t xml:space="preserve"> -10%; -20%</t>
  </si>
  <si>
    <t xml:space="preserve"> -25%; -35%</t>
  </si>
  <si>
    <t xml:space="preserve"> -11%; -14%</t>
  </si>
  <si>
    <t xml:space="preserve"> -35%; -45%</t>
  </si>
  <si>
    <t xml:space="preserve"> -20.4%; -25%</t>
  </si>
  <si>
    <t xml:space="preserve"> -37.5%; -45.8%</t>
  </si>
  <si>
    <t>GHG/GDP</t>
  </si>
  <si>
    <t>BAU assumption used</t>
  </si>
  <si>
    <t>BAU assumption used
GHGs apply to non-LU only (ignored)</t>
  </si>
  <si>
    <t>BAU assumption used
GHG assumption used</t>
  </si>
  <si>
    <t>BAU assumption used
Target year assumption used
GHG assumption used
GHGs apply to non-LU only (ignored)</t>
  </si>
  <si>
    <t>Refernce year assumption used
BAU assumption used
Target year assumption used
GHG assumption used</t>
  </si>
  <si>
    <t>not specified (unclear)</t>
  </si>
  <si>
    <t>GHG assumption used</t>
  </si>
  <si>
    <t>Reference year assumption used
BAU assumption used
Target year assumption used</t>
  </si>
  <si>
    <t>BAU/Reference emissions in MtCO2e</t>
  </si>
  <si>
    <t>Uncoditional target = 2025 target; Conditional target is interpolated between 2025 and 2035 value
Unconditional 2030 = 17 MtCO2e * (1-48%)
Conditional 2030 = (17+35)/2 MtCO2e * (1-(48%+55%)/2))</t>
  </si>
  <si>
    <t>GHG for non-LU only (ignored)
Targhet for 2025 - assumed for 2030</t>
  </si>
  <si>
    <t>Brazil unconditional target applied to 2030 instead of 2025; Conditional target applies to 2030</t>
  </si>
  <si>
    <t>Grenada unconditional target applied to 2030 instead of 2025; Conditional target applies to 2030</t>
  </si>
  <si>
    <t>-33%; -35%</t>
  </si>
  <si>
    <t>Intensity assumption used
GHG assumption used</t>
  </si>
  <si>
    <t>unclear</t>
  </si>
  <si>
    <t>GHG applies to non-LU only (ignored)</t>
  </si>
  <si>
    <t>Target year asssumption used</t>
  </si>
  <si>
    <t>Target year assumption used</t>
  </si>
  <si>
    <t>2030 - max. emissions 9.37 Gt CO2e</t>
  </si>
  <si>
    <t>298 is used - (139 without LILUCF)</t>
  </si>
  <si>
    <t xml:space="preserve">GHG assumption used
2050 target ignored
</t>
  </si>
  <si>
    <t>GHG/CAP</t>
  </si>
  <si>
    <t>Reference year was 2020, so instead BAU is used
GHG assumption used</t>
  </si>
  <si>
    <t xml:space="preserve"> -26%; -28%</t>
  </si>
  <si>
    <t>GHG-Absolute</t>
  </si>
  <si>
    <t>Reference year assumption used
BAU assumption used
GHG assumption used
Target year changed from 2035 -&gt; 2030</t>
  </si>
  <si>
    <t>BAU assumption used
Target year changed from 2025 -&gt; 2030</t>
  </si>
  <si>
    <t>Target year changed from 2025 -&gt; 2030</t>
  </si>
  <si>
    <t>Target year changed from 2035 -&gt; 2030</t>
  </si>
  <si>
    <t>REU</t>
  </si>
  <si>
    <t>CPV</t>
  </si>
  <si>
    <t>SHN</t>
  </si>
  <si>
    <t>GLP</t>
  </si>
  <si>
    <t>MTQ</t>
  </si>
  <si>
    <t>GUF</t>
  </si>
  <si>
    <t>BMU</t>
  </si>
  <si>
    <t>PRI</t>
  </si>
  <si>
    <t>VIR</t>
  </si>
  <si>
    <t>GUM</t>
  </si>
  <si>
    <t>TWN</t>
  </si>
  <si>
    <t>NCL</t>
  </si>
  <si>
    <t>PYF</t>
  </si>
  <si>
    <t>WSM</t>
  </si>
  <si>
    <t>GIB</t>
  </si>
  <si>
    <t>GRL</t>
  </si>
  <si>
    <t>FRO</t>
  </si>
  <si>
    <t>Assumed as PE</t>
  </si>
  <si>
    <t>Share targets</t>
  </si>
  <si>
    <t xml:space="preserve">Step 3:
Check for share target </t>
  </si>
  <si>
    <t>Step 4:
Check if policy or target</t>
  </si>
  <si>
    <t>see column "G" for more details</t>
  </si>
  <si>
    <t>Emission Targets</t>
  </si>
  <si>
    <t>Share target available
(yes/no/EU)</t>
  </si>
  <si>
    <t>(policy/target)</t>
  </si>
  <si>
    <t>(unconditional/conditional)</t>
  </si>
  <si>
    <t>Capacity target availability
(yes/no)</t>
  </si>
  <si>
    <t xml:space="preserve">Step 6:
Check for share target </t>
  </si>
  <si>
    <t>Step 7:
Check if policy or target</t>
  </si>
  <si>
    <t>Step 8:
Check if unconditional or conditional</t>
  </si>
  <si>
    <t>Per capita emission targets
in [%]
Type = GHG/CAP</t>
  </si>
  <si>
    <t>Absolute emission targets
in [Mt CO2e]
Type = GHG-Absolute</t>
  </si>
  <si>
    <t>Percentage emission targets
in [%]
Type = GHG</t>
  </si>
  <si>
    <t>(RePe/NFPe/ReEg/NFEg/ReFe)</t>
  </si>
  <si>
    <t>Renewables as a share of
primary energy in [%]
(Type = RePe)</t>
  </si>
  <si>
    <t>Non-Fossils as a share of
primary energy in [%]
(Type = NFPe)</t>
  </si>
  <si>
    <t>Renewables as a share of
electricity generation in [%]
(Type = ReEg)</t>
  </si>
  <si>
    <t>Non-fossils as a share of
electricitiy generation in [%]
(Type = NFEg)</t>
  </si>
  <si>
    <t>Renewables as a share of
final energy in [%]
(Type = ReFe)</t>
  </si>
  <si>
    <t>RePe</t>
  </si>
  <si>
    <t>ReEg</t>
  </si>
  <si>
    <t>NFPe</t>
  </si>
  <si>
    <t>NFEg</t>
  </si>
  <si>
    <t>Total installed capacity indicators in
[GW]
(Type = TIC-Absolute)</t>
  </si>
  <si>
    <t>Additional installed capacity indicators in
[GW]
(Type = AC-Absolute)</t>
  </si>
  <si>
    <t>Capacity Indicators in
[GWh]
(Type = Production-Absolute)</t>
  </si>
  <si>
    <t>(TIC-Absolute/AC-Absolute/Production-Share/Production-Absolute)</t>
  </si>
  <si>
    <t>AC-Absolute</t>
  </si>
  <si>
    <t>TIC-Absolute</t>
  </si>
  <si>
    <t>Production-Absolute</t>
  </si>
  <si>
    <t>policy</t>
  </si>
  <si>
    <t>target</t>
  </si>
  <si>
    <t>unconditional</t>
  </si>
  <si>
    <t>Step 5:
Check type</t>
  </si>
  <si>
    <t>Step 9:
Check type</t>
  </si>
  <si>
    <t>CO2/GDP</t>
  </si>
  <si>
    <t>http://www4.unfccc.int/submissions/INDC/Published%20Documents/Chile/1/INDC%20Chile%20english%20version.pdf</t>
  </si>
  <si>
    <t>conditional</t>
  </si>
  <si>
    <t>Capacity indicators in
share of EG [%]
(Type = Elecgen-Share)</t>
  </si>
  <si>
    <t>Capacity indicators in
share of FE [%]
(Type = FE-Production-Share)</t>
  </si>
  <si>
    <t>Elecgen-Share</t>
  </si>
  <si>
    <t>FE-Production-Share</t>
  </si>
  <si>
    <t>47MW solar/wind -&gt; all allocated to solar</t>
  </si>
  <si>
    <t>Per GDP emission targets
in [%]
Type = GHG/GDP or CO2/GDP</t>
  </si>
  <si>
    <t>BAU assumption used
 -15% (cumulatuive target 103  from 2013 - 2030)</t>
  </si>
  <si>
    <t xml:space="preserve"> -25%; -30%</t>
  </si>
  <si>
    <t>wind-elec</t>
  </si>
  <si>
    <t>hydro-elec</t>
  </si>
  <si>
    <t>solar-elec</t>
  </si>
  <si>
    <t>bio-elec</t>
  </si>
  <si>
    <t>nuclear-elec</t>
  </si>
  <si>
    <t>bio-fuel</t>
  </si>
  <si>
    <t>geo-elec</t>
  </si>
  <si>
    <t>coal-elec</t>
  </si>
  <si>
    <t>gas-elec</t>
  </si>
  <si>
    <t>oil-elec</t>
  </si>
  <si>
    <t>Assumed as PE (no further indication in doc). Assumed as conditional as emissions target is conditional</t>
  </si>
  <si>
    <t>Assumed as PE (no further indication in doc). Doc states: conditional. SCALE UP REN.EN. PENETRATION BY 10%, BUT WE DO NOT KNOW CURRENT LEVEL/ACTUAL TARGET LEVEL</t>
  </si>
  <si>
    <t>Assumed as conditional as emissions target is mostly conditional</t>
  </si>
  <si>
    <t>Primary energy CONSUMPTION. Assumed as unconditional (no further indication in doc)</t>
  </si>
  <si>
    <t>Assumed as PE (in doc share is stated as 45% of energy mix). Assumed as unconditional (no further indication in doc)</t>
  </si>
  <si>
    <t>Assumed as unconditional (no mention in doc). Assumed as primary energy (100% renewable energy matrix)</t>
  </si>
  <si>
    <t>Targets stated as conditional in doc</t>
  </si>
  <si>
    <t>Indionesia has embarked on a mixed energy use policy, with at least 23% coming from new and renewable energy by 2025.  No further info</t>
  </si>
  <si>
    <t>10% of power generation (checked the 2008 RE policy) by 2020</t>
  </si>
  <si>
    <t>End gas flaring by 2030. Not clear whether conditional or unconditional</t>
  </si>
  <si>
    <t>2.3GW Gas PPl for elec.
Waste to energy: 0.08GW</t>
  </si>
  <si>
    <t>0.006GW powerstations using landfill gas</t>
  </si>
  <si>
    <t>All new, large coal-based generating stations have been mandated to use the highly efficient supercritical technology. Note that nuclear target is by 2032, other targets 2022</t>
  </si>
  <si>
    <t>Mauritania intends to use international market mechanisms</t>
  </si>
  <si>
    <t>Niger supports the mechanisms of the international CO2 market, such as the Clean Development Mechanisms (CDM), but revised to facilitate the access of National Development Programmes (NDP) to this financing.</t>
  </si>
  <si>
    <t>Yes
Costa Rica reserves its sovereign right to use international compensation units to accomplish its goals within the National Contribution or, as well, within its Domestic Compensation Market. Any compensation units traded abroad will be registered in the National Emissions Inventory to avoid double accounting.</t>
  </si>
  <si>
    <t>"Not excluded": 
International market mechanisms other than the Clean Development Mechanism (CDM) are still to be developed to a stage which allows Lebanon to make an informed decision on their use in achieving its INDC target. While at present, their use is not envisaged, Lebanon does not exclude the possibility of making use of international market mechanisms to achieve its INDC targets.</t>
  </si>
  <si>
    <t>http://www4.unfccc.int/submissions/INDC/Published%20Documents/New%20Zealand/1/New%20Zealand%20INDC%202015.pdf</t>
  </si>
  <si>
    <t>n/a (decision pending)</t>
  </si>
  <si>
    <t>Yes
Myanmar intends to
build its capacity to effectively and efficiently participate in future market based mechanisms.</t>
  </si>
  <si>
    <t>Yes
Thailand recognizes the important role of market-based
mechanisms to enhance the cost effectiveness of mitigation
actions, and therefore will continue to explore the potentials of
bilateral, regional and international market mechanisms</t>
  </si>
  <si>
    <t>No</t>
  </si>
  <si>
    <t>http://www4.unfccc.int/submissions/INDC/Published%20Documents/Malaysia/1/INDC%20Malaysia%20Final%2027%20November%202015%20Revised%20Final%20UNFCCC.pdf</t>
  </si>
  <si>
    <t>http://www4.unfccc.int/submissions/INDC/Published%20Documents/Singapore/1/Singapore%20INDC.pdf</t>
  </si>
  <si>
    <t>http://www4.unfccc.int/submissions/INDC/Published%20Documents/Brunei/1/Brunei%20Darussalam%20INDC_FINAL_30%20November%202015.pdf</t>
  </si>
  <si>
    <t>63% reduction in total energy consumption (not in emissions)</t>
  </si>
  <si>
    <t>Expertise in climate mitigation and adaptation needs to be enhanced. This includes capacity to study
and explore the potential adoption of international market mechanisms as a means of achieving its
mitigation objectives.</t>
  </si>
  <si>
    <t>http://www4.unfccc.int/submissions/INDC/Published%20Documents/Nepal/1/Nepal_INDC_4Feb2016.pdf</t>
  </si>
  <si>
    <t>Yes</t>
  </si>
  <si>
    <t>http://www4.unfccc.int/submissions/INDC/Published%20Documents/Afghanistan/1/INDC_AFG_Paper_En_20150927_.docx%20FINAL.pdf</t>
  </si>
  <si>
    <t>gas-elec was 1882 // oil-elec was 928</t>
  </si>
  <si>
    <t>coal-elec was 276900 // gas-elec was 287550 // oil-elec was 31950</t>
  </si>
  <si>
    <t>Applieas to CO@ onlg - GHG assumed</t>
  </si>
  <si>
    <t>Applies to CO2 from FFI only; GHG for all sectors assumed</t>
  </si>
  <si>
    <t>http://www4.unfccc.int/submissions/INDC/Published%20Documents/Albania/1/Albania_INDC_submission%20(1).pdf</t>
  </si>
  <si>
    <t>http://www4.unfccc.int/submissions/INDC/Published%20Documents/Turkey/1/The_INDC_of_TURKEY_v.15.19.30.pdf</t>
  </si>
  <si>
    <t>http://www4.unfccc.int/submissions/INDC/Published%20Documents/Norway/1/Norway%20INDC%2026MAR2015.pdf</t>
  </si>
  <si>
    <t>http://www4.unfccc.int/submissions/INDC/Published%20Documents/Switzerland/1/15%2002%2027_INDC%20Contribution%20of%20Switzerland.pdf</t>
  </si>
  <si>
    <t>http://www4.unfccc.int/submissions/INDC/Published%20Documents/Iceland/1/INDC-ICELAND.pdf</t>
  </si>
  <si>
    <t xml:space="preserve"> -0.0%; -35.8%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</si>
</sst>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_-* #,##0_-;\-* #,##0_-;_-* &quot;-&quot;??_-;_-@_-"/>
    <numFmt numFmtId="166" formatCode="_-* #,##0.000_-;\-* #,##0.000_-;_-* &quot;-&quot;??_-;_-@_-"/>
    <numFmt numFmtId="167" formatCode="_-* #,##0.0_-;\-* #,##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color theme="1"/>
      <name val="Arial Narrow"/>
      <family val="2"/>
    </font>
    <font>
      <sz val="10"/>
      <name val="Arial Narrow"/>
      <family val="2"/>
    </font>
    <font>
      <i/>
      <sz val="10"/>
      <name val="Arial Narrow"/>
      <family val="2"/>
    </font>
    <font>
      <sz val="10"/>
      <color rgb="FFFF0000"/>
      <name val="Arial Narrow"/>
      <family val="2"/>
    </font>
    <font>
      <sz val="11"/>
      <color indexed="8"/>
      <name val="Calibri"/>
      <family val="2"/>
      <scheme val="minor"/>
    </font>
    <font>
      <b/>
      <sz val="11"/>
      <color theme="0"/>
      <name val="Calibri"/>
      <family val="2"/>
      <scheme val="minor"/>
    </font>
    <font>
      <b/>
      <sz val="11"/>
      <name val="Calibri"/>
      <family val="2"/>
      <scheme val="minor"/>
    </font>
    <font>
      <sz val="10"/>
      <color theme="1"/>
      <name val="Calibri"/>
      <family val="2"/>
      <scheme val="minor"/>
    </font>
    <font>
      <sz val="10"/>
      <color theme="0"/>
      <name val="Arial Narrow"/>
      <family val="2"/>
    </font>
    <font>
      <sz val="9"/>
      <color indexed="81"/>
      <name val="Tahoma"/>
      <family val="2"/>
    </font>
    <font>
      <b/>
      <sz val="9"/>
      <color indexed="81"/>
      <name val="Tahoma"/>
      <family val="2"/>
    </font>
  </fonts>
  <fills count="12">
    <fill>
      <patternFill patternType="none"/>
    </fill>
    <fill>
      <patternFill patternType="gray125"/>
    </fill>
    <fill>
      <patternFill patternType="solid">
        <fgColor theme="3" tint="0.79998168889431442"/>
        <bgColor indexed="64"/>
      </patternFill>
    </fill>
    <fill>
      <patternFill patternType="solid">
        <fgColor rgb="FF00206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7" tint="0.59999389629810485"/>
        <bgColor indexed="64"/>
      </patternFill>
    </fill>
  </fills>
  <borders count="47">
    <border>
      <left/>
      <right/>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auto="1"/>
      </bottom>
      <diagonal/>
    </border>
    <border>
      <left style="hair">
        <color auto="1"/>
      </left>
      <right/>
      <top style="hair">
        <color auto="1"/>
      </top>
      <bottom style="hair">
        <color auto="1"/>
      </bottom>
      <diagonal/>
    </border>
    <border>
      <left style="hair">
        <color auto="1"/>
      </left>
      <right/>
      <top style="medium">
        <color auto="1"/>
      </top>
      <bottom style="hair">
        <color auto="1"/>
      </bottom>
      <diagonal/>
    </border>
    <border>
      <left style="hair">
        <color auto="1"/>
      </left>
      <right/>
      <top style="hair">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style="medium">
        <color indexed="64"/>
      </left>
      <right/>
      <top/>
      <bottom style="hair">
        <color auto="1"/>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auto="1"/>
      </bottom>
      <diagonal/>
    </border>
    <border>
      <left/>
      <right/>
      <top style="medium">
        <color auto="1"/>
      </top>
      <bottom style="hair">
        <color auto="1"/>
      </bottom>
      <diagonal/>
    </border>
    <border>
      <left/>
      <right/>
      <top style="hair">
        <color auto="1"/>
      </top>
      <bottom style="medium">
        <color auto="1"/>
      </bottom>
      <diagonal/>
    </border>
    <border>
      <left/>
      <right/>
      <top style="hair">
        <color auto="1"/>
      </top>
      <bottom style="hair">
        <color auto="1"/>
      </bottom>
      <diagonal/>
    </border>
    <border>
      <left style="medium">
        <color auto="1"/>
      </left>
      <right style="hair">
        <color auto="1"/>
      </right>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auto="1"/>
      </left>
      <right style="medium">
        <color auto="1"/>
      </right>
      <top/>
      <bottom style="hair">
        <color auto="1"/>
      </bottom>
      <diagonal/>
    </border>
    <border>
      <left/>
      <right style="medium">
        <color auto="1"/>
      </right>
      <top/>
      <bottom style="hair">
        <color auto="1"/>
      </bottom>
      <diagonal/>
    </border>
    <border>
      <left style="medium">
        <color indexed="64"/>
      </left>
      <right style="medium">
        <color indexed="64"/>
      </right>
      <top/>
      <bottom style="hair">
        <color auto="1"/>
      </bottom>
      <diagonal/>
    </border>
    <border>
      <left style="hair">
        <color auto="1"/>
      </left>
      <right/>
      <top/>
      <bottom style="hair">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style="hair">
        <color auto="1"/>
      </right>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9" fillId="0" borderId="0"/>
  </cellStyleXfs>
  <cellXfs count="291">
    <xf numFmtId="0" fontId="0" fillId="0" borderId="0" xfId="0"/>
    <xf numFmtId="0" fontId="0" fillId="0" borderId="0" xfId="0" applyFill="1" applyBorder="1" applyAlignment="1">
      <alignment horizontal="center"/>
    </xf>
    <xf numFmtId="0" fontId="0" fillId="0" borderId="3"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0" xfId="0" applyFill="1" applyBorder="1"/>
    <xf numFmtId="0" fontId="3" fillId="0" borderId="1" xfId="3" applyFill="1" applyBorder="1" applyAlignment="1"/>
    <xf numFmtId="0" fontId="0" fillId="0" borderId="3" xfId="0" applyFill="1" applyBorder="1" applyAlignment="1"/>
    <xf numFmtId="0" fontId="0" fillId="0" borderId="5" xfId="0" applyFill="1" applyBorder="1" applyAlignment="1"/>
    <xf numFmtId="0" fontId="3" fillId="0" borderId="3" xfId="3" applyFill="1" applyBorder="1" applyAlignment="1"/>
    <xf numFmtId="0" fontId="0" fillId="0" borderId="8" xfId="0" applyBorder="1"/>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10" fontId="5" fillId="0" borderId="5"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0" fillId="0" borderId="8" xfId="0" applyBorder="1" applyAlignment="1">
      <alignment horizontal="center"/>
    </xf>
    <xf numFmtId="165" fontId="5" fillId="5" borderId="8" xfId="1" applyNumberFormat="1" applyFont="1" applyFill="1" applyBorder="1" applyAlignment="1">
      <alignment horizontal="center" vertical="center" wrapText="1"/>
    </xf>
    <xf numFmtId="165" fontId="5" fillId="0" borderId="8" xfId="1" applyNumberFormat="1" applyFont="1" applyFill="1" applyBorder="1" applyAlignment="1">
      <alignment horizontal="center" vertical="center" wrapText="1"/>
    </xf>
    <xf numFmtId="0" fontId="5" fillId="5" borderId="8" xfId="0" applyFont="1" applyFill="1" applyBorder="1" applyAlignment="1">
      <alignment vertical="center" wrapText="1"/>
    </xf>
    <xf numFmtId="0" fontId="5" fillId="5" borderId="7" xfId="0" applyFont="1" applyFill="1" applyBorder="1" applyAlignment="1">
      <alignment vertical="center" wrapText="1"/>
    </xf>
    <xf numFmtId="0" fontId="0" fillId="0" borderId="8" xfId="0" applyBorder="1" applyAlignment="1">
      <alignment wrapText="1"/>
    </xf>
    <xf numFmtId="0" fontId="5" fillId="0" borderId="8" xfId="0" applyFont="1" applyFill="1" applyBorder="1" applyAlignment="1">
      <alignment vertical="center" wrapText="1"/>
    </xf>
    <xf numFmtId="0" fontId="0" fillId="0" borderId="1" xfId="0"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xf numFmtId="0" fontId="0" fillId="0" borderId="0" xfId="0" applyFill="1" applyBorder="1" applyAlignment="1">
      <alignment wrapText="1"/>
    </xf>
    <xf numFmtId="165" fontId="0" fillId="0" borderId="0" xfId="0" applyNumberFormat="1" applyFill="1" applyBorder="1" applyAlignment="1">
      <alignment horizontal="center" vertical="center"/>
    </xf>
    <xf numFmtId="0" fontId="4" fillId="0" borderId="0" xfId="0" applyFont="1" applyFill="1" applyBorder="1"/>
    <xf numFmtId="0" fontId="4" fillId="0" borderId="0" xfId="0" applyFont="1" applyFill="1" applyBorder="1" applyAlignment="1">
      <alignment horizontal="center"/>
    </xf>
    <xf numFmtId="0" fontId="0" fillId="0" borderId="0" xfId="0" applyAlignment="1">
      <alignment horizontal="center"/>
    </xf>
    <xf numFmtId="0" fontId="0" fillId="0" borderId="1" xfId="0" applyFill="1" applyBorder="1" applyAlignment="1">
      <alignment horizontal="center" vertical="center"/>
    </xf>
    <xf numFmtId="0" fontId="6" fillId="0" borderId="2" xfId="4" applyFont="1" applyFill="1" applyBorder="1" applyAlignment="1">
      <alignment vertical="center"/>
    </xf>
    <xf numFmtId="0" fontId="0" fillId="0" borderId="3" xfId="0" applyFill="1" applyBorder="1" applyAlignment="1">
      <alignment horizontal="center" vertical="center"/>
    </xf>
    <xf numFmtId="0" fontId="6" fillId="0" borderId="4" xfId="4" applyFont="1" applyFill="1" applyBorder="1" applyAlignment="1">
      <alignment vertical="center"/>
    </xf>
    <xf numFmtId="0" fontId="7" fillId="0" borderId="4" xfId="4" applyFont="1" applyFill="1" applyBorder="1" applyAlignment="1">
      <alignment vertical="center"/>
    </xf>
    <xf numFmtId="0" fontId="0" fillId="0" borderId="4" xfId="0" applyFill="1" applyBorder="1"/>
    <xf numFmtId="0" fontId="0" fillId="0" borderId="5" xfId="0" applyFill="1" applyBorder="1" applyAlignment="1">
      <alignment horizontal="center" vertical="center"/>
    </xf>
    <xf numFmtId="0" fontId="6" fillId="0" borderId="6" xfId="4"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5" fillId="0" borderId="7" xfId="0" applyNumberFormat="1" applyFont="1" applyFill="1" applyBorder="1" applyAlignment="1">
      <alignment vertical="center" wrapText="1"/>
    </xf>
    <xf numFmtId="0" fontId="5" fillId="0" borderId="7" xfId="0" applyFont="1" applyBorder="1" applyAlignment="1">
      <alignment horizontal="center" vertical="center" wrapText="1"/>
    </xf>
    <xf numFmtId="0" fontId="5" fillId="0" borderId="2" xfId="0" applyFont="1" applyFill="1" applyBorder="1" applyAlignment="1">
      <alignment horizontal="center" vertical="center"/>
    </xf>
    <xf numFmtId="49" fontId="5" fillId="0" borderId="8" xfId="0" applyNumberFormat="1" applyFont="1" applyFill="1" applyBorder="1" applyAlignment="1">
      <alignment vertical="center" wrapText="1"/>
    </xf>
    <xf numFmtId="0" fontId="5" fillId="0" borderId="8" xfId="0" applyFont="1" applyBorder="1" applyAlignment="1">
      <alignment horizontal="center" vertical="center" wrapText="1"/>
    </xf>
    <xf numFmtId="0" fontId="5" fillId="0" borderId="4" xfId="0" applyFont="1" applyFill="1" applyBorder="1" applyAlignment="1">
      <alignment horizontal="center" vertical="center"/>
    </xf>
    <xf numFmtId="0" fontId="5" fillId="4" borderId="8" xfId="0" applyFont="1" applyFill="1" applyBorder="1" applyAlignment="1">
      <alignment vertical="center" wrapText="1"/>
    </xf>
    <xf numFmtId="0" fontId="0" fillId="0" borderId="4" xfId="0" applyBorder="1" applyAlignment="1">
      <alignment horizontal="center"/>
    </xf>
    <xf numFmtId="49" fontId="5" fillId="5" borderId="8" xfId="0" applyNumberFormat="1" applyFont="1" applyFill="1" applyBorder="1" applyAlignment="1">
      <alignment vertical="center" wrapText="1"/>
    </xf>
    <xf numFmtId="49" fontId="5" fillId="0" borderId="9" xfId="0" applyNumberFormat="1" applyFont="1" applyFill="1" applyBorder="1" applyAlignment="1">
      <alignment vertical="center" wrapText="1"/>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165" fontId="5" fillId="5" borderId="7" xfId="1" applyNumberFormat="1" applyFont="1" applyFill="1" applyBorder="1" applyAlignment="1">
      <alignment horizontal="center" vertical="center" wrapText="1"/>
    </xf>
    <xf numFmtId="0" fontId="5" fillId="0" borderId="3" xfId="0" applyFont="1" applyFill="1" applyBorder="1" applyAlignment="1">
      <alignment horizontal="center" vertical="center"/>
    </xf>
    <xf numFmtId="166" fontId="5" fillId="0" borderId="8" xfId="1" applyNumberFormat="1" applyFont="1" applyFill="1" applyBorder="1" applyAlignment="1">
      <alignment horizontal="center" vertical="center" wrapText="1"/>
    </xf>
    <xf numFmtId="165" fontId="5" fillId="6" borderId="8" xfId="1" applyNumberFormat="1" applyFont="1" applyFill="1" applyBorder="1" applyAlignment="1">
      <alignment horizontal="center" vertical="center" wrapText="1"/>
    </xf>
    <xf numFmtId="0" fontId="0" fillId="0" borderId="3" xfId="0" applyFill="1" applyBorder="1" applyAlignment="1">
      <alignment horizontal="center"/>
    </xf>
    <xf numFmtId="165" fontId="0" fillId="0" borderId="8" xfId="0" applyNumberFormat="1" applyBorder="1" applyAlignment="1">
      <alignment horizontal="center" vertical="center"/>
    </xf>
    <xf numFmtId="49" fontId="5" fillId="0" borderId="8"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165" fontId="5" fillId="0" borderId="9" xfId="1" applyNumberFormat="1"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10" fontId="5" fillId="0" borderId="4" xfId="0" applyNumberFormat="1" applyFont="1" applyFill="1" applyBorder="1" applyAlignment="1">
      <alignment horizontal="center" vertical="center" wrapText="1"/>
    </xf>
    <xf numFmtId="9" fontId="5" fillId="6" borderId="3" xfId="0" applyNumberFormat="1" applyFont="1" applyFill="1" applyBorder="1" applyAlignment="1">
      <alignment horizontal="center" vertical="center" wrapText="1"/>
    </xf>
    <xf numFmtId="10" fontId="5" fillId="0" borderId="13" xfId="0" applyNumberFormat="1"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6" fillId="5" borderId="11"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4" fontId="5" fillId="0" borderId="1"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3" xfId="2" applyNumberFormat="1" applyFont="1" applyFill="1" applyBorder="1" applyAlignment="1">
      <alignment horizontal="center" vertical="center" wrapText="1"/>
    </xf>
    <xf numFmtId="4" fontId="5" fillId="0" borderId="4" xfId="2" applyNumberFormat="1"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4" fontId="5" fillId="5" borderId="4" xfId="0" applyNumberFormat="1"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4" fontId="0" fillId="0" borderId="3" xfId="0" applyNumberFormat="1" applyBorder="1" applyAlignment="1">
      <alignment horizontal="center"/>
    </xf>
    <xf numFmtId="4" fontId="0" fillId="0" borderId="4" xfId="0" applyNumberFormat="1" applyBorder="1" applyAlignment="1">
      <alignment horizontal="center"/>
    </xf>
    <xf numFmtId="4" fontId="0" fillId="0" borderId="3" xfId="0" applyNumberFormat="1" applyFill="1" applyBorder="1" applyAlignment="1">
      <alignment horizontal="center"/>
    </xf>
    <xf numFmtId="4" fontId="0" fillId="0" borderId="4" xfId="0" applyNumberFormat="1" applyFill="1" applyBorder="1" applyAlignment="1">
      <alignment horizontal="center"/>
    </xf>
    <xf numFmtId="4" fontId="5" fillId="0" borderId="5"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10" fontId="0" fillId="0" borderId="3" xfId="0" applyNumberFormat="1" applyFill="1" applyBorder="1" applyAlignment="1">
      <alignment horizontal="center"/>
    </xf>
    <xf numFmtId="10" fontId="0" fillId="0" borderId="3" xfId="0" applyNumberFormat="1" applyBorder="1" applyAlignment="1">
      <alignment horizontal="center"/>
    </xf>
    <xf numFmtId="10" fontId="0" fillId="0" borderId="13" xfId="0" applyNumberFormat="1" applyBorder="1" applyAlignment="1">
      <alignment horizontal="center"/>
    </xf>
    <xf numFmtId="10" fontId="5" fillId="0" borderId="15" xfId="0" applyNumberFormat="1" applyFont="1" applyFill="1" applyBorder="1" applyAlignment="1">
      <alignment horizontal="center" vertical="center" wrapText="1"/>
    </xf>
    <xf numFmtId="10" fontId="5" fillId="5" borderId="3" xfId="0" applyNumberFormat="1" applyFont="1" applyFill="1" applyBorder="1" applyAlignment="1">
      <alignment horizontal="center" vertical="center" wrapText="1"/>
    </xf>
    <xf numFmtId="10" fontId="0" fillId="0" borderId="13" xfId="0" applyNumberFormat="1" applyFill="1" applyBorder="1" applyAlignment="1">
      <alignment horizontal="center"/>
    </xf>
    <xf numFmtId="10" fontId="5" fillId="0" borderId="1" xfId="0" applyNumberFormat="1"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10" fontId="5" fillId="0" borderId="3" xfId="2" applyNumberFormat="1" applyFont="1" applyFill="1" applyBorder="1" applyAlignment="1">
      <alignment horizontal="center" vertical="center" wrapText="1"/>
    </xf>
    <xf numFmtId="10" fontId="5" fillId="0" borderId="13" xfId="2" applyNumberFormat="1" applyFont="1" applyFill="1" applyBorder="1" applyAlignment="1">
      <alignment horizontal="center" vertical="center" wrapText="1"/>
    </xf>
    <xf numFmtId="10" fontId="8" fillId="0" borderId="3" xfId="0"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49" fontId="5" fillId="6" borderId="3" xfId="0" applyNumberFormat="1" applyFont="1" applyFill="1" applyBorder="1" applyAlignment="1">
      <alignment horizontal="center" vertical="center" wrapText="1"/>
    </xf>
    <xf numFmtId="49" fontId="5" fillId="6" borderId="13" xfId="0" applyNumberFormat="1" applyFont="1" applyFill="1" applyBorder="1" applyAlignment="1">
      <alignment horizontal="center" vertical="center" wrapText="1"/>
    </xf>
    <xf numFmtId="10" fontId="5" fillId="6" borderId="3"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6" fillId="5" borderId="11" xfId="0" applyFont="1" applyFill="1" applyBorder="1" applyAlignment="1">
      <alignment horizontal="left" vertical="center" wrapText="1"/>
    </xf>
    <xf numFmtId="10" fontId="5" fillId="0" borderId="2" xfId="0" applyNumberFormat="1" applyFont="1" applyFill="1" applyBorder="1" applyAlignment="1">
      <alignment horizontal="center" vertical="center" wrapText="1"/>
    </xf>
    <xf numFmtId="10" fontId="5" fillId="0" borderId="4" xfId="2" applyNumberFormat="1" applyFont="1" applyFill="1" applyBorder="1" applyAlignment="1">
      <alignment horizontal="center" vertical="center" wrapText="1"/>
    </xf>
    <xf numFmtId="10" fontId="0" fillId="0" borderId="4" xfId="0" applyNumberFormat="1" applyBorder="1" applyAlignment="1">
      <alignment horizontal="center"/>
    </xf>
    <xf numFmtId="10" fontId="5" fillId="0" borderId="6" xfId="0" applyNumberFormat="1" applyFont="1" applyFill="1" applyBorder="1" applyAlignment="1">
      <alignment horizontal="center" vertical="center" wrapText="1"/>
    </xf>
    <xf numFmtId="10" fontId="0" fillId="0" borderId="1" xfId="0" applyNumberFormat="1" applyFill="1" applyBorder="1"/>
    <xf numFmtId="10" fontId="6" fillId="0" borderId="2"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0" fillId="0" borderId="3" xfId="0" applyNumberFormat="1" applyFill="1" applyBorder="1"/>
    <xf numFmtId="10" fontId="5" fillId="6" borderId="4" xfId="0" applyNumberFormat="1" applyFont="1" applyFill="1" applyBorder="1" applyAlignment="1">
      <alignment horizontal="center" vertical="center" wrapText="1"/>
    </xf>
    <xf numFmtId="10" fontId="4" fillId="0" borderId="4" xfId="0" applyNumberFormat="1" applyFont="1" applyFill="1" applyBorder="1" applyAlignment="1">
      <alignment horizontal="center"/>
    </xf>
    <xf numFmtId="10" fontId="5" fillId="5" borderId="4" xfId="0" applyNumberFormat="1" applyFont="1" applyFill="1" applyBorder="1" applyAlignment="1">
      <alignment horizontal="center" vertical="center" wrapText="1"/>
    </xf>
    <xf numFmtId="10" fontId="0" fillId="0" borderId="5" xfId="0" applyNumberFormat="1" applyFill="1" applyBorder="1" applyAlignment="1">
      <alignment horizontal="center"/>
    </xf>
    <xf numFmtId="10" fontId="6" fillId="0" borderId="6" xfId="0" applyNumberFormat="1" applyFont="1" applyFill="1" applyBorder="1" applyAlignment="1">
      <alignment horizontal="center" vertical="center" wrapText="1"/>
    </xf>
    <xf numFmtId="0" fontId="12" fillId="0" borderId="4" xfId="0" applyFont="1" applyFill="1" applyBorder="1"/>
    <xf numFmtId="9" fontId="6" fillId="0" borderId="3"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11" xfId="0" applyFont="1" applyFill="1" applyBorder="1"/>
    <xf numFmtId="0" fontId="6" fillId="0" borderId="12"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4" fillId="0" borderId="3" xfId="0" applyNumberFormat="1" applyFont="1" applyFill="1" applyBorder="1"/>
    <xf numFmtId="9" fontId="4" fillId="0" borderId="4" xfId="0" applyNumberFormat="1" applyFont="1" applyFill="1" applyBorder="1"/>
    <xf numFmtId="9" fontId="6" fillId="0" borderId="5"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7" borderId="3" xfId="0" applyNumberFormat="1" applyFont="1" applyFill="1" applyBorder="1" applyAlignment="1">
      <alignment horizontal="center" vertical="center" wrapText="1"/>
    </xf>
    <xf numFmtId="9" fontId="6" fillId="0" borderId="28" xfId="0" applyNumberFormat="1" applyFont="1" applyFill="1" applyBorder="1" applyAlignment="1">
      <alignment horizontal="center" vertical="center" wrapText="1"/>
    </xf>
    <xf numFmtId="9" fontId="4" fillId="0" borderId="28" xfId="0" applyNumberFormat="1" applyFont="1" applyFill="1" applyBorder="1"/>
    <xf numFmtId="9" fontId="6" fillId="0" borderId="27" xfId="0" applyNumberFormat="1"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6" fillId="0" borderId="30"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4" fillId="0" borderId="30" xfId="0" applyFont="1" applyFill="1" applyBorder="1"/>
    <xf numFmtId="0" fontId="6" fillId="0" borderId="31" xfId="0" applyFont="1" applyFill="1" applyBorder="1" applyAlignment="1">
      <alignment horizontal="center" vertical="center" wrapText="1"/>
    </xf>
    <xf numFmtId="0" fontId="0" fillId="0" borderId="1" xfId="0" applyFill="1" applyBorder="1" applyAlignment="1">
      <alignment wrapText="1"/>
    </xf>
    <xf numFmtId="0" fontId="0" fillId="0" borderId="7" xfId="0" applyFill="1" applyBorder="1" applyAlignment="1">
      <alignment wrapText="1"/>
    </xf>
    <xf numFmtId="0" fontId="0" fillId="0" borderId="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4" xfId="0" applyFill="1" applyBorder="1" applyAlignment="1">
      <alignment wrapText="1"/>
    </xf>
    <xf numFmtId="0" fontId="5" fillId="0" borderId="3" xfId="0" applyFont="1" applyBorder="1" applyAlignment="1">
      <alignment vertical="center" wrapText="1"/>
    </xf>
    <xf numFmtId="0" fontId="5" fillId="0" borderId="4" xfId="0" applyFont="1" applyBorder="1" applyAlignment="1">
      <alignment vertical="center" wrapText="1"/>
    </xf>
    <xf numFmtId="0" fontId="0" fillId="0" borderId="3" xfId="0" applyBorder="1" applyAlignment="1">
      <alignment wrapText="1"/>
    </xf>
    <xf numFmtId="0" fontId="0" fillId="0" borderId="4" xfId="0" applyBorder="1" applyAlignment="1">
      <alignment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10" fontId="5" fillId="0" borderId="3" xfId="0" applyNumberFormat="1" applyFont="1" applyBorder="1" applyAlignment="1">
      <alignment vertical="center" wrapText="1"/>
    </xf>
    <xf numFmtId="0" fontId="2" fillId="2" borderId="3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5" fillId="0" borderId="38" xfId="0" applyFont="1" applyFill="1" applyBorder="1" applyAlignment="1">
      <alignment horizontal="center" vertical="center"/>
    </xf>
    <xf numFmtId="9" fontId="6" fillId="0" borderId="29" xfId="0" applyNumberFormat="1" applyFont="1" applyFill="1" applyBorder="1" applyAlignment="1">
      <alignment horizontal="center" vertical="center" wrapText="1"/>
    </xf>
    <xf numFmtId="9" fontId="6" fillId="0" borderId="36" xfId="0" applyNumberFormat="1" applyFont="1" applyFill="1" applyBorder="1" applyAlignment="1">
      <alignment horizontal="center" vertical="center" wrapText="1"/>
    </xf>
    <xf numFmtId="9" fontId="6" fillId="0" borderId="20"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2" fillId="9" borderId="32" xfId="0" applyFont="1" applyFill="1" applyBorder="1" applyAlignment="1">
      <alignment horizontal="center" vertical="center" wrapText="1"/>
    </xf>
    <xf numFmtId="0" fontId="6" fillId="10" borderId="3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32"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5" fillId="0" borderId="11" xfId="0" applyFont="1" applyBorder="1" applyAlignment="1">
      <alignment vertical="center" wrapText="1"/>
    </xf>
    <xf numFmtId="0" fontId="5" fillId="0" borderId="11" xfId="0" applyFont="1" applyFill="1" applyBorder="1" applyAlignment="1">
      <alignment vertical="center" wrapText="1"/>
    </xf>
    <xf numFmtId="0" fontId="5" fillId="7" borderId="11" xfId="0" applyFont="1" applyFill="1" applyBorder="1" applyAlignment="1">
      <alignment vertical="center" wrapText="1"/>
    </xf>
    <xf numFmtId="0" fontId="0" fillId="0" borderId="11" xfId="0" applyBorder="1" applyAlignment="1">
      <alignment wrapText="1"/>
    </xf>
    <xf numFmtId="0" fontId="5" fillId="0" borderId="12" xfId="0" applyFont="1" applyBorder="1" applyAlignment="1">
      <alignment vertical="center" wrapText="1"/>
    </xf>
    <xf numFmtId="0" fontId="5" fillId="0" borderId="1" xfId="0" applyFont="1" applyFill="1" applyBorder="1" applyAlignment="1">
      <alignment vertical="center" wrapText="1"/>
    </xf>
    <xf numFmtId="0" fontId="5" fillId="0" borderId="7" xfId="0" applyFont="1" applyFill="1" applyBorder="1" applyAlignment="1">
      <alignment vertical="center" wrapText="1"/>
    </xf>
    <xf numFmtId="0" fontId="5" fillId="0" borderId="2" xfId="0" applyFont="1" applyFill="1" applyBorder="1" applyAlignment="1">
      <alignment vertical="center" wrapText="1"/>
    </xf>
    <xf numFmtId="0" fontId="5" fillId="0" borderId="38" xfId="0" applyFont="1" applyFill="1" applyBorder="1" applyAlignment="1">
      <alignment vertical="center" wrapText="1"/>
    </xf>
    <xf numFmtId="0" fontId="2" fillId="9" borderId="25" xfId="0" applyFont="1" applyFill="1" applyBorder="1" applyAlignment="1">
      <alignment horizontal="center" vertical="center" wrapText="1"/>
    </xf>
    <xf numFmtId="0" fontId="2" fillId="9" borderId="21" xfId="0" applyFont="1" applyFill="1" applyBorder="1" applyAlignment="1">
      <alignment horizontal="center" vertical="center" wrapText="1"/>
    </xf>
    <xf numFmtId="164" fontId="5" fillId="0" borderId="3" xfId="1" applyFont="1" applyBorder="1" applyAlignment="1">
      <alignment vertical="center" wrapText="1"/>
    </xf>
    <xf numFmtId="164" fontId="5" fillId="0" borderId="8" xfId="1" applyFont="1" applyBorder="1" applyAlignment="1">
      <alignment vertical="center" wrapText="1"/>
    </xf>
    <xf numFmtId="164" fontId="5" fillId="0" borderId="4" xfId="1" applyFont="1" applyBorder="1" applyAlignment="1">
      <alignment vertical="center" wrapText="1"/>
    </xf>
    <xf numFmtId="0" fontId="2" fillId="8" borderId="41"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2" fillId="8" borderId="43" xfId="0" applyFont="1" applyFill="1" applyBorder="1" applyAlignment="1">
      <alignment horizontal="center" vertical="center" wrapText="1"/>
    </xf>
    <xf numFmtId="0" fontId="5" fillId="0" borderId="44" xfId="0" applyFont="1" applyFill="1" applyBorder="1" applyAlignment="1">
      <alignment vertical="center" wrapText="1"/>
    </xf>
    <xf numFmtId="0" fontId="5" fillId="0" borderId="45" xfId="0" applyFont="1" applyBorder="1" applyAlignment="1">
      <alignment vertical="center" wrapText="1"/>
    </xf>
    <xf numFmtId="0" fontId="5" fillId="0" borderId="45" xfId="0" applyFont="1" applyFill="1" applyBorder="1" applyAlignment="1">
      <alignment vertical="center" wrapText="1"/>
    </xf>
    <xf numFmtId="0" fontId="0" fillId="0" borderId="45" xfId="0" applyBorder="1" applyAlignment="1">
      <alignment wrapText="1"/>
    </xf>
    <xf numFmtId="0" fontId="5" fillId="0" borderId="46" xfId="0" applyFont="1" applyBorder="1" applyAlignment="1">
      <alignment vertical="center" wrapText="1"/>
    </xf>
    <xf numFmtId="9" fontId="5" fillId="0" borderId="45" xfId="0" applyNumberFormat="1" applyFont="1" applyBorder="1" applyAlignment="1">
      <alignment vertical="center" wrapText="1"/>
    </xf>
    <xf numFmtId="0" fontId="5" fillId="0" borderId="26" xfId="0" applyFont="1" applyFill="1" applyBorder="1" applyAlignment="1">
      <alignment vertical="center" wrapText="1"/>
    </xf>
    <xf numFmtId="0" fontId="5" fillId="0" borderId="28" xfId="0" applyFont="1" applyBorder="1" applyAlignment="1">
      <alignment vertical="center" wrapText="1"/>
    </xf>
    <xf numFmtId="0" fontId="5" fillId="0" borderId="28" xfId="0" applyFont="1" applyFill="1" applyBorder="1" applyAlignment="1">
      <alignment vertical="center" wrapText="1"/>
    </xf>
    <xf numFmtId="0" fontId="0" fillId="0" borderId="28" xfId="0" applyBorder="1" applyAlignment="1">
      <alignment wrapText="1"/>
    </xf>
    <xf numFmtId="0" fontId="0" fillId="0" borderId="28" xfId="0" applyFill="1" applyBorder="1" applyAlignment="1">
      <alignment wrapText="1"/>
    </xf>
    <xf numFmtId="0" fontId="5" fillId="0" borderId="27" xfId="0" applyFont="1" applyBorder="1" applyAlignment="1">
      <alignment vertical="center" wrapText="1"/>
    </xf>
    <xf numFmtId="9" fontId="5" fillId="0" borderId="28" xfId="0" applyNumberFormat="1" applyFont="1" applyBorder="1" applyAlignment="1">
      <alignment vertical="center" wrapText="1"/>
    </xf>
    <xf numFmtId="0" fontId="6" fillId="11" borderId="30" xfId="0"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0" fontId="5" fillId="10" borderId="30" xfId="0" applyFont="1" applyFill="1" applyBorder="1" applyAlignment="1">
      <alignment horizontal="center" vertical="center"/>
    </xf>
    <xf numFmtId="9" fontId="6" fillId="10" borderId="4" xfId="0" applyNumberFormat="1" applyFont="1" applyFill="1" applyBorder="1" applyAlignment="1">
      <alignment horizontal="center" vertical="center" wrapText="1"/>
    </xf>
    <xf numFmtId="0" fontId="5" fillId="11" borderId="30" xfId="0" applyFont="1" applyFill="1" applyBorder="1" applyAlignment="1">
      <alignment horizontal="center" vertical="center"/>
    </xf>
    <xf numFmtId="9" fontId="6" fillId="11" borderId="3" xfId="0" applyNumberFormat="1" applyFont="1" applyFill="1" applyBorder="1" applyAlignment="1">
      <alignment horizontal="center" vertical="center" wrapText="1"/>
    </xf>
    <xf numFmtId="0" fontId="5" fillId="11" borderId="11" xfId="0" applyFont="1" applyFill="1" applyBorder="1" applyAlignment="1">
      <alignment vertical="center" wrapText="1"/>
    </xf>
    <xf numFmtId="0" fontId="5" fillId="10" borderId="8" xfId="0" applyFont="1" applyFill="1" applyBorder="1" applyAlignment="1">
      <alignment vertical="center" wrapText="1"/>
    </xf>
    <xf numFmtId="0" fontId="6" fillId="10" borderId="11" xfId="0" applyFont="1" applyFill="1" applyBorder="1" applyAlignment="1">
      <alignment horizontal="center" vertical="center" wrapText="1"/>
    </xf>
    <xf numFmtId="0" fontId="5" fillId="10" borderId="11" xfId="0" applyFont="1" applyFill="1" applyBorder="1" applyAlignment="1">
      <alignment vertical="center" wrapText="1"/>
    </xf>
    <xf numFmtId="0" fontId="6" fillId="11" borderId="11" xfId="0" applyFont="1" applyFill="1" applyBorder="1" applyAlignment="1">
      <alignment horizontal="center" vertical="center" wrapText="1"/>
    </xf>
    <xf numFmtId="0" fontId="5" fillId="10" borderId="4" xfId="0" applyFont="1" applyFill="1" applyBorder="1" applyAlignment="1">
      <alignment horizontal="center" vertical="center"/>
    </xf>
    <xf numFmtId="165" fontId="5" fillId="10" borderId="8" xfId="1" applyNumberFormat="1" applyFont="1" applyFill="1" applyBorder="1" applyAlignment="1">
      <alignment horizontal="center" vertical="center" wrapText="1"/>
    </xf>
    <xf numFmtId="10" fontId="5" fillId="10" borderId="3" xfId="0" applyNumberFormat="1" applyFont="1" applyFill="1" applyBorder="1" applyAlignment="1">
      <alignment horizontal="center" vertical="center" wrapText="1"/>
    </xf>
    <xf numFmtId="10" fontId="5" fillId="10" borderId="13" xfId="0" applyNumberFormat="1" applyFont="1" applyFill="1" applyBorder="1" applyAlignment="1">
      <alignment horizontal="center" vertical="center" wrapText="1"/>
    </xf>
    <xf numFmtId="0" fontId="3" fillId="10" borderId="3" xfId="3" applyFill="1" applyBorder="1" applyAlignment="1"/>
    <xf numFmtId="0" fontId="5" fillId="11" borderId="8" xfId="0" applyFont="1" applyFill="1" applyBorder="1" applyAlignment="1">
      <alignment vertical="center" wrapText="1"/>
    </xf>
    <xf numFmtId="0" fontId="5" fillId="10" borderId="8"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4" xfId="0" applyFont="1" applyFill="1" applyBorder="1" applyAlignment="1">
      <alignment vertical="center" wrapText="1"/>
    </xf>
    <xf numFmtId="0" fontId="10" fillId="3" borderId="43" xfId="0" applyFont="1" applyFill="1" applyBorder="1" applyAlignment="1">
      <alignment horizontal="center" vertical="center" wrapText="1"/>
    </xf>
    <xf numFmtId="0" fontId="10" fillId="3" borderId="40" xfId="0" applyFont="1" applyFill="1" applyBorder="1" applyAlignment="1">
      <alignment horizontal="center" vertical="center" wrapText="1"/>
    </xf>
    <xf numFmtId="164" fontId="0" fillId="0" borderId="0" xfId="0" applyNumberFormat="1" applyFill="1" applyBorder="1" applyAlignment="1">
      <alignment wrapText="1"/>
    </xf>
    <xf numFmtId="0" fontId="13" fillId="4" borderId="8" xfId="0" applyFont="1" applyFill="1" applyBorder="1" applyAlignment="1">
      <alignment vertical="center" wrapText="1"/>
    </xf>
    <xf numFmtId="4" fontId="0" fillId="0" borderId="0" xfId="0" applyNumberFormat="1" applyFill="1" applyBorder="1" applyAlignment="1">
      <alignment horizontal="center"/>
    </xf>
    <xf numFmtId="167" fontId="5" fillId="5" borderId="8" xfId="1" applyNumberFormat="1" applyFont="1" applyFill="1" applyBorder="1" applyAlignment="1">
      <alignment horizontal="center" vertical="center" wrapText="1"/>
    </xf>
    <xf numFmtId="0" fontId="2" fillId="8" borderId="32" xfId="0" applyFont="1" applyFill="1" applyBorder="1" applyAlignment="1">
      <alignment horizontal="center" vertical="center"/>
    </xf>
    <xf numFmtId="0" fontId="2" fillId="8" borderId="33" xfId="0" applyFont="1" applyFill="1" applyBorder="1" applyAlignment="1">
      <alignment horizontal="center" vertical="center"/>
    </xf>
    <xf numFmtId="0" fontId="2" fillId="8" borderId="35" xfId="0" applyFont="1" applyFill="1" applyBorder="1" applyAlignment="1">
      <alignment horizontal="center" vertical="center"/>
    </xf>
    <xf numFmtId="0" fontId="2" fillId="8" borderId="34" xfId="0" applyFont="1" applyFill="1" applyBorder="1" applyAlignment="1">
      <alignment horizontal="center" vertical="center"/>
    </xf>
    <xf numFmtId="0" fontId="2" fillId="8" borderId="10"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11" fillId="9" borderId="32" xfId="0" applyFont="1" applyFill="1" applyBorder="1" applyAlignment="1">
      <alignment horizontal="center" vertical="center"/>
    </xf>
    <xf numFmtId="0" fontId="11" fillId="9" borderId="33" xfId="0" applyFont="1" applyFill="1" applyBorder="1" applyAlignment="1">
      <alignment horizontal="center" vertical="center"/>
    </xf>
    <xf numFmtId="0" fontId="11" fillId="9" borderId="34" xfId="0" applyFont="1" applyFill="1" applyBorder="1" applyAlignment="1">
      <alignment horizontal="center" vertical="center"/>
    </xf>
    <xf numFmtId="0" fontId="2" fillId="8" borderId="32" xfId="0" applyFont="1" applyFill="1" applyBorder="1" applyAlignment="1">
      <alignment horizontal="center" vertical="center" wrapText="1"/>
    </xf>
    <xf numFmtId="0" fontId="2" fillId="8" borderId="33"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23" xfId="0" applyFont="1" applyFill="1" applyBorder="1" applyAlignment="1">
      <alignment horizontal="center" vertical="center"/>
    </xf>
    <xf numFmtId="0" fontId="2" fillId="8" borderId="24" xfId="0" applyFont="1" applyFill="1" applyBorder="1" applyAlignment="1">
      <alignment horizontal="center" vertical="center"/>
    </xf>
    <xf numFmtId="0" fontId="11" fillId="9" borderId="1" xfId="0" applyFont="1" applyFill="1" applyBorder="1" applyAlignment="1">
      <alignment horizontal="center" vertical="center" wrapText="1"/>
    </xf>
    <xf numFmtId="0" fontId="11" fillId="9" borderId="2" xfId="0" applyFont="1" applyFill="1" applyBorder="1" applyAlignment="1">
      <alignment horizontal="center" vertical="center"/>
    </xf>
    <xf numFmtId="0" fontId="2" fillId="9" borderId="16"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4" xfId="0" applyFont="1" applyFill="1" applyBorder="1" applyAlignment="1">
      <alignment horizontal="center" vertical="center"/>
    </xf>
    <xf numFmtId="0" fontId="2" fillId="0" borderId="7" xfId="0" applyFont="1" applyFill="1" applyBorder="1" applyAlignment="1">
      <alignment horizontal="center" vertical="center"/>
    </xf>
  </cellXfs>
  <cellStyles count="6">
    <cellStyle name="Comma" xfId="1" builtinId="3"/>
    <cellStyle name="Hyperlink" xfId="3" builtinId="8"/>
    <cellStyle name="Normal" xfId="0" builtinId="0"/>
    <cellStyle name="Normal 2" xfId="5"/>
    <cellStyle name="Normal 3" xfId="4"/>
    <cellStyle name="Percent" xfId="2" builtinId="5"/>
  </cellStyles>
  <dxfs count="17">
    <dxf>
      <font>
        <b/>
        <i val="0"/>
        <color theme="0"/>
      </font>
      <fill>
        <patternFill>
          <bgColor rgb="FFFF0000"/>
        </patternFill>
      </fill>
    </dxf>
    <dxf>
      <font>
        <b/>
        <i val="0"/>
        <color auto="1"/>
      </font>
      <fill>
        <patternFill>
          <bgColor rgb="FF00B0F0"/>
        </patternFill>
      </fill>
    </dxf>
    <dxf>
      <font>
        <b/>
        <i val="0"/>
        <color theme="0"/>
      </font>
      <fill>
        <patternFill>
          <bgColor rgb="FFFF0000"/>
        </patternFill>
      </fill>
    </dxf>
    <dxf>
      <font>
        <b/>
        <i val="0"/>
        <color auto="1"/>
      </font>
      <fill>
        <patternFill>
          <bgColor rgb="FF00B0F0"/>
        </patternFill>
      </fill>
    </dxf>
    <dxf>
      <font>
        <b/>
        <i val="0"/>
        <color theme="0"/>
      </font>
      <fill>
        <patternFill>
          <bgColor rgb="FFFF0000"/>
        </patternFill>
      </fill>
    </dxf>
    <dxf>
      <font>
        <b/>
        <i val="0"/>
        <color auto="1"/>
      </font>
      <fill>
        <patternFill>
          <bgColor rgb="FF00B0F0"/>
        </patternFill>
      </fill>
    </dxf>
    <dxf>
      <font>
        <b/>
        <i val="0"/>
        <color theme="0"/>
      </font>
      <fill>
        <patternFill>
          <bgColor rgb="FFFF0000"/>
        </patternFill>
      </fill>
    </dxf>
    <dxf>
      <font>
        <b/>
        <i val="0"/>
        <color auto="1"/>
      </font>
      <fill>
        <patternFill>
          <bgColor rgb="FF00B0F0"/>
        </patternFill>
      </fill>
    </dxf>
    <dxf>
      <font>
        <b/>
        <i val="0"/>
        <color theme="0"/>
      </font>
      <fill>
        <patternFill>
          <bgColor rgb="FFFF0000"/>
        </patternFill>
      </fill>
    </dxf>
    <dxf>
      <font>
        <b/>
        <i val="0"/>
        <color auto="1"/>
      </font>
      <fill>
        <patternFill>
          <bgColor rgb="FF00B0F0"/>
        </patternFill>
      </fill>
    </dxf>
    <dxf>
      <font>
        <b/>
        <i val="0"/>
        <color theme="0"/>
      </font>
      <fill>
        <patternFill>
          <bgColor rgb="FFFF0000"/>
        </patternFill>
      </fill>
    </dxf>
    <dxf>
      <font>
        <b/>
        <i val="0"/>
        <color auto="1"/>
      </font>
      <fill>
        <patternFill>
          <bgColor rgb="FF00B0F0"/>
        </patternFill>
      </fill>
    </dxf>
    <dxf>
      <font>
        <b/>
        <i val="0"/>
        <color theme="0"/>
      </font>
      <fill>
        <patternFill>
          <bgColor rgb="FFFF0000"/>
        </patternFill>
      </fill>
    </dxf>
    <dxf>
      <font>
        <b/>
        <i val="0"/>
        <color auto="1"/>
      </font>
      <fill>
        <patternFill>
          <bgColor rgb="FF00B0F0"/>
        </patternFill>
      </fill>
    </dxf>
    <dxf>
      <font>
        <b/>
        <i val="0"/>
        <color theme="0"/>
      </font>
      <fill>
        <patternFill>
          <bgColor rgb="FFFF0000"/>
        </patternFill>
      </fill>
    </dxf>
    <dxf>
      <font>
        <b/>
        <i val="0"/>
        <color theme="0"/>
      </font>
      <fill>
        <patternFill>
          <bgColor rgb="FFFF0000"/>
        </patternFill>
      </fill>
    </dxf>
    <dxf>
      <font>
        <b/>
        <i val="0"/>
        <color auto="1"/>
      </font>
      <fill>
        <patternFill>
          <bgColor rgb="FF00B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4.unfccc.int/submissions/INDC/Published%20Documents/Myanmar/1/Myanmar's%20INDC.pdf" TargetMode="External"/><Relationship Id="rId117" Type="http://schemas.openxmlformats.org/officeDocument/2006/relationships/hyperlink" Target="http://www4.unfccc.int/submissions/INDC/Published%20Documents/Albania/1/Albania_INDC_submission%20(1).pdf" TargetMode="External"/><Relationship Id="rId21" Type="http://schemas.openxmlformats.org/officeDocument/2006/relationships/hyperlink" Target="http://www4.unfccc.int/submissions/INDC/Published%20Documents/Canada/1/INDC%20-%20Canada%20-%20English.pdf" TargetMode="External"/><Relationship Id="rId42" Type="http://schemas.openxmlformats.org/officeDocument/2006/relationships/hyperlink" Target="http://www4.unfccc.int/submissions/INDC/Published%20Documents/Tunisia/1/INDC-Tunisia-English%20Version.pdf" TargetMode="External"/><Relationship Id="rId47" Type="http://schemas.openxmlformats.org/officeDocument/2006/relationships/hyperlink" Target="http://www4.unfccc.int/submissions/INDC/Published%20Documents/Viet%20Nam/1/VIETNAM'S%20INDC.pdf" TargetMode="External"/><Relationship Id="rId63" Type="http://schemas.openxmlformats.org/officeDocument/2006/relationships/hyperlink" Target="http://www4.unfccc.int/submissions/INDC/Published%20Documents/Mauritania/1/INDC%20MAURITANIA.pdf" TargetMode="External"/><Relationship Id="rId68" Type="http://schemas.openxmlformats.org/officeDocument/2006/relationships/hyperlink" Target="http://www4.unfccc.int/submissions/INDC/Published%20Documents/Equatorial%20Guinea/1/Rep%C3%BAblica%20de%20Guinea%20Ecuatorial_INDC.doc" TargetMode="External"/><Relationship Id="rId84" Type="http://schemas.openxmlformats.org/officeDocument/2006/relationships/hyperlink" Target="http://www4.unfccc.int/submissions/INDC/Published%20Documents/Kazakhstan/1/INDC%20Kz_eng.pdf" TargetMode="External"/><Relationship Id="rId89" Type="http://schemas.openxmlformats.org/officeDocument/2006/relationships/hyperlink" Target="http://www4.unfccc.int/submissions/INDC/Published%20Documents/Georgia/1/INDC_of_Georgia.pdf" TargetMode="External"/><Relationship Id="rId112" Type="http://schemas.openxmlformats.org/officeDocument/2006/relationships/hyperlink" Target="http://www4.unfccc.int/submissions/INDC/Published%20Documents/Singapore/1/Singapore%20INDC.pdf" TargetMode="External"/><Relationship Id="rId16" Type="http://schemas.openxmlformats.org/officeDocument/2006/relationships/hyperlink" Target="http://www4.unfccc.int/submissions/INDC/Published%20Documents/Egypt/1/Egyptian%20INDC.pdf" TargetMode="External"/><Relationship Id="rId107" Type="http://schemas.openxmlformats.org/officeDocument/2006/relationships/hyperlink" Target="http://www4.unfccc.int/submissions/INDC/Published%20Documents/Vanuatu/1/VANUATU%20%20INDC%20UNFCCC%20Submission.pdf" TargetMode="External"/><Relationship Id="rId11" Type="http://schemas.openxmlformats.org/officeDocument/2006/relationships/hyperlink" Target="http://www4.unfccc.int/submissions/INDC/Published%20Documents/Bolivia/1/INDC-Bolivia-english.pdf" TargetMode="External"/><Relationship Id="rId32" Type="http://schemas.openxmlformats.org/officeDocument/2006/relationships/hyperlink" Target="http://www4.unfccc.int/submissions/INDC/Published%20Documents/Madagascar/1/Madagascar%20INDC%20Eng.pdf" TargetMode="External"/><Relationship Id="rId37" Type="http://schemas.openxmlformats.org/officeDocument/2006/relationships/hyperlink" Target="http://www4.unfccc.int/submissions/INDC/Published%20Documents/Botswana/1/BOTSWANA.pdf" TargetMode="External"/><Relationship Id="rId53" Type="http://schemas.openxmlformats.org/officeDocument/2006/relationships/hyperlink" Target="http://www4.unfccc.int/submissions/INDC/Published%20Documents/Burkina%20Faso/1/INDC%20Burkina_ENG.%20version_finale.pdf" TargetMode="External"/><Relationship Id="rId58" Type="http://schemas.openxmlformats.org/officeDocument/2006/relationships/hyperlink" Target="http://www4.unfccc.int/submissions/INDC/Published%20Documents/Benin/1/INDC%20BENIN%20%20Version%20finale%20revue%20septembre%202015.pdf" TargetMode="External"/><Relationship Id="rId74" Type="http://schemas.openxmlformats.org/officeDocument/2006/relationships/hyperlink" Target="http://www4.unfccc.int/submissions/INDC/Published%20Documents/Lesotho/1/Lesotho's%20INDC%20Report%20%20-%20September%202015.pdf" TargetMode="External"/><Relationship Id="rId79" Type="http://schemas.openxmlformats.org/officeDocument/2006/relationships/hyperlink" Target="http://www4.unfccc.int/submissions/INDC/Published%20Documents/Cabo%20Verde/1/Cabo_Verde_INDC_.pdf" TargetMode="External"/><Relationship Id="rId102" Type="http://schemas.openxmlformats.org/officeDocument/2006/relationships/hyperlink" Target="http://www4.unfccc.int/submissions/INDC/Published%20Documents/Saint%20Vincent%20and%20Grenadines/1/SVG_INDC_Final.pdf" TargetMode="External"/><Relationship Id="rId123" Type="http://schemas.openxmlformats.org/officeDocument/2006/relationships/vmlDrawing" Target="../drawings/vmlDrawing1.vml"/><Relationship Id="rId5" Type="http://schemas.openxmlformats.org/officeDocument/2006/relationships/hyperlink" Target="http://www4.unfccc.int/submissions/INDC/Published%20Documents/Nigeria/1/Approved%20Nigeria's%20INDC_271115.pdf" TargetMode="External"/><Relationship Id="rId90" Type="http://schemas.openxmlformats.org/officeDocument/2006/relationships/hyperlink" Target="http://www4.unfccc.int/submissions/INDC/Published%20Documents/Kyrgyzstan/1/Kyrgyzstan%20INDC%20_ENG_%20final.pdf" TargetMode="External"/><Relationship Id="rId95" Type="http://schemas.openxmlformats.org/officeDocument/2006/relationships/hyperlink" Target="http://www4.unfccc.int/submissions/INDC/Published%20Documents/Trinidad%20and%20Tobago/1/Trinidad%20and%20Tobago%20Final%20INDC.pdf" TargetMode="External"/><Relationship Id="rId22" Type="http://schemas.openxmlformats.org/officeDocument/2006/relationships/hyperlink" Target="http://www4.unfccc.int/submissions/INDC/Published%20Documents/Japan/1/20150717_Japan's%20INDC.pdf" TargetMode="External"/><Relationship Id="rId27" Type="http://schemas.openxmlformats.org/officeDocument/2006/relationships/hyperlink" Target="http://www4.unfccc.int/submissions/INDC/Published%20Documents/Thailand/1/Thailand_INDC.pdf" TargetMode="External"/><Relationship Id="rId43" Type="http://schemas.openxmlformats.org/officeDocument/2006/relationships/hyperlink" Target="http://www4.unfccc.int/submissions/INDC/Published%20Documents/Bahrain/1/INDC_Kingdom_of_Bahrain.pdf" TargetMode="External"/><Relationship Id="rId48" Type="http://schemas.openxmlformats.org/officeDocument/2006/relationships/hyperlink" Target="http://www4.unfccc.int/submissions/INDC/Published%20Documents/Uganda/1/INDC%20Uganda%20final%20%2014%20October%20%202015,%20minor%20correction,28.10.15.pdf" TargetMode="External"/><Relationship Id="rId64" Type="http://schemas.openxmlformats.org/officeDocument/2006/relationships/hyperlink" Target="http://www4.unfccc.int/submissions/INDC/Published%20Documents/Sierra%20Leone/1/Sierra%20Leone%20INDC%20Submission%20to%20UNFCCC%20Secretariat%20%2001102015.doc" TargetMode="External"/><Relationship Id="rId69" Type="http://schemas.openxmlformats.org/officeDocument/2006/relationships/hyperlink" Target="http://www4.unfccc.int/submissions/INDC/Published%20Documents/Burundi/1/Burundi_INDC-english%20version.pdf" TargetMode="External"/><Relationship Id="rId113" Type="http://schemas.openxmlformats.org/officeDocument/2006/relationships/hyperlink" Target="http://www4.unfccc.int/submissions/INDC/Published%20Documents/Malaysia/1/INDC%20Malaysia%20Final%2027%20November%202015%20Revised%20Final%20UNFCCC.pdf" TargetMode="External"/><Relationship Id="rId118" Type="http://schemas.openxmlformats.org/officeDocument/2006/relationships/hyperlink" Target="http://www4.unfccc.int/submissions/INDC/Published%20Documents/Turkey/1/The_INDC_of_TURKEY_v.15.19.30.pdf" TargetMode="External"/><Relationship Id="rId80" Type="http://schemas.openxmlformats.org/officeDocument/2006/relationships/hyperlink" Target="http://www4.unfccc.int/submissions/INDC/Published%20Documents/Sao%20Tome%20and%20Principe/1/Short_STP_INDC%20_Ingles_30.09.pdf" TargetMode="External"/><Relationship Id="rId85" Type="http://schemas.openxmlformats.org/officeDocument/2006/relationships/hyperlink" Target="http://www4.unfccc.int/submissions/INDC/Published%20Documents/Belarus/1/Belarus_INDC_Eng_25.09.2015.pdf" TargetMode="External"/><Relationship Id="rId12" Type="http://schemas.openxmlformats.org/officeDocument/2006/relationships/hyperlink" Target="http://www4.unfccc.int/submissions/INDC/Published%20Documents/Argentina/1/Argentina%20INDC%20Non-Official%20Translation.pdf" TargetMode="External"/><Relationship Id="rId17" Type="http://schemas.openxmlformats.org/officeDocument/2006/relationships/hyperlink" Target="http://www4.unfccc.int/submissions/INDC/Published%20Documents/United%20Arab%20Emirates/1/UAE%20INDC%20-%2022%20October.pdf" TargetMode="External"/><Relationship Id="rId33" Type="http://schemas.openxmlformats.org/officeDocument/2006/relationships/hyperlink" Target="http://www4.unfccc.int/submissions/INDC/Published%20Documents/Chad/1/INDC%20Chad_Official%20version_English.pdf" TargetMode="External"/><Relationship Id="rId38" Type="http://schemas.openxmlformats.org/officeDocument/2006/relationships/hyperlink" Target="http://www4.unfccc.int/submissions/INDC/Published%20Documents/Kuwait/1/INDC_Kuwait_Nov2015.pdf" TargetMode="External"/><Relationship Id="rId59" Type="http://schemas.openxmlformats.org/officeDocument/2006/relationships/hyperlink" Target="http://www4.unfccc.int/submissions/INDC/Published%20Documents/C%C3%B4te%20d'Ivoire/1/Document_INDC_CI_22092015.pdf" TargetMode="External"/><Relationship Id="rId103" Type="http://schemas.openxmlformats.org/officeDocument/2006/relationships/hyperlink" Target="http://www4.unfccc.int/submissions/INDC/Published%20Documents/Fiji/1/FIJI_iNDC_Final_051115.pdf" TargetMode="External"/><Relationship Id="rId108" Type="http://schemas.openxmlformats.org/officeDocument/2006/relationships/hyperlink" Target="http://www4.unfccc.int/submissions/INDC/Published%20Documents/Chile/1/INDC%20Chile%20english%20version.pdf" TargetMode="External"/><Relationship Id="rId124" Type="http://schemas.openxmlformats.org/officeDocument/2006/relationships/comments" Target="../comments1.xml"/><Relationship Id="rId54" Type="http://schemas.openxmlformats.org/officeDocument/2006/relationships/hyperlink" Target="http://www4.unfccc.int/submissions/INDC/Published%20Documents/Angola/1/INDC%20Angola%20deposito.pdf" TargetMode="External"/><Relationship Id="rId70" Type="http://schemas.openxmlformats.org/officeDocument/2006/relationships/hyperlink" Target="http://www4.unfccc.int/submissions/INDC/Published%20Documents/Eritrea/1/ERITREA'S%20INDC%20REPORT%20SEP2015.pdf" TargetMode="External"/><Relationship Id="rId75" Type="http://schemas.openxmlformats.org/officeDocument/2006/relationships/hyperlink" Target="http://www4.unfccc.int/submissions/INDC/Published%20Documents/Liberia/1/INDC%20Final%20Submission%20Sept%2030%202015.002.pdf" TargetMode="External"/><Relationship Id="rId91" Type="http://schemas.openxmlformats.org/officeDocument/2006/relationships/hyperlink" Target="http://www4.unfccc.int/submissions/INDC/Published%20Documents/Armenia/1/INDC-Armenia.pdf" TargetMode="External"/><Relationship Id="rId96" Type="http://schemas.openxmlformats.org/officeDocument/2006/relationships/hyperlink" Target="http://www4.unfccc.int/submissions/INDC/Published%20Documents/Ecuador/1/Ecuador%20INDC%2001-10-2015%20-%20english%20unofficial%20translation.pdf" TargetMode="External"/><Relationship Id="rId1" Type="http://schemas.openxmlformats.org/officeDocument/2006/relationships/hyperlink" Target="http://www4.unfccc.int/submissions/INDC/Published%20Documents/Central%20African%20Republic/1/CPDN_R%C3%A9publique%20Centrafricaine_EN.pdf" TargetMode="External"/><Relationship Id="rId6" Type="http://schemas.openxmlformats.org/officeDocument/2006/relationships/hyperlink" Target="http://www4.unfccc.int/submissions/INDC/Published%20Documents/China/1/China's%20INDC%20-%20on%2030%20June%202015.pdf" TargetMode="External"/><Relationship Id="rId23" Type="http://schemas.openxmlformats.org/officeDocument/2006/relationships/hyperlink" Target="http://www4.unfccc.int/submissions/INDC/Published%20Documents/Australia/1/Australias%20Intended%20Nationally%20Determined%20Contribution%20to%20a%20new%20Climate%20Change%20Agreement%20-%20August%202015.pdf" TargetMode="External"/><Relationship Id="rId28" Type="http://schemas.openxmlformats.org/officeDocument/2006/relationships/hyperlink" Target="http://www4.unfccc.int/submissions/INDC/Published%20Documents/India/1/INDIA%20INDC%20TO%20UNFCCC.pdf" TargetMode="External"/><Relationship Id="rId49" Type="http://schemas.openxmlformats.org/officeDocument/2006/relationships/hyperlink" Target="http://www4.unfccc.int/submissions/INDC/Published%20Documents/Mali/1/CPDN_MALI_VFsegal.pdf" TargetMode="External"/><Relationship Id="rId114" Type="http://schemas.openxmlformats.org/officeDocument/2006/relationships/hyperlink" Target="http://www4.unfccc.int/submissions/INDC/Published%20Documents/Sri%20Lanka/1/INDCs%20of%20Sri%20Lanka.xps" TargetMode="External"/><Relationship Id="rId119" Type="http://schemas.openxmlformats.org/officeDocument/2006/relationships/hyperlink" Target="http://www4.unfccc.int/submissions/INDC/Published%20Documents/Norway/1/Norway%20INDC%2026MAR2015.pdf" TargetMode="External"/><Relationship Id="rId44" Type="http://schemas.openxmlformats.org/officeDocument/2006/relationships/hyperlink" Target="http://www4.unfccc.int/submissions/INDC/Published%20Documents/Jordan/1/Jordan%20INDCs%20Final.pdf" TargetMode="External"/><Relationship Id="rId60" Type="http://schemas.openxmlformats.org/officeDocument/2006/relationships/hyperlink" Target="http://www4.unfccc.int/submissions/INDC/Published%20Documents/Togo/1/INDC%20Togo_english%20version.pdf" TargetMode="External"/><Relationship Id="rId65" Type="http://schemas.openxmlformats.org/officeDocument/2006/relationships/hyperlink" Target="http://www4.unfccc.int/submissions/INDC/Published%20Documents/Niger/1/Niger-INDC-final_Eng_20151020162516_65260.pdf" TargetMode="External"/><Relationship Id="rId81" Type="http://schemas.openxmlformats.org/officeDocument/2006/relationships/hyperlink" Target="http://www4.unfccc.int/submissions/INDC/Published%20Documents/Laos/1/Lao%20PDR%20INDC.pdf" TargetMode="External"/><Relationship Id="rId86" Type="http://schemas.openxmlformats.org/officeDocument/2006/relationships/hyperlink" Target="http://www4.unfccc.int/submissions/INDC/Published%20Documents/Turkmenistan/1/INDC_Turkmenistan.pdf" TargetMode="External"/><Relationship Id="rId4" Type="http://schemas.openxmlformats.org/officeDocument/2006/relationships/hyperlink" Target="http://www4.unfccc.int/submissions/INDC/Published%20Documents/Zambia/1/FINAL+ZAMBIA'S+INDC_1.pdf" TargetMode="External"/><Relationship Id="rId9" Type="http://schemas.openxmlformats.org/officeDocument/2006/relationships/hyperlink" Target="http://www4.unfccc.int/submissions/INDC/Published%20Documents/Brazil/1/BRAZIL%20iNDC%20english%20FINAL.pdf" TargetMode="External"/><Relationship Id="rId13" Type="http://schemas.openxmlformats.org/officeDocument/2006/relationships/hyperlink" Target="http://www4.unfccc.int/submissions/INDC/Published%20Documents/Iran/1/INDC%20Iran%20Final%20Text.pdf" TargetMode="External"/><Relationship Id="rId18" Type="http://schemas.openxmlformats.org/officeDocument/2006/relationships/hyperlink" Target="http://www4.unfccc.int/submissions/INDC/Published%20Documents/Iraq/1/INDC-Iraq.pdf" TargetMode="External"/><Relationship Id="rId39" Type="http://schemas.openxmlformats.org/officeDocument/2006/relationships/hyperlink" Target="http://www4.unfccc.int/submissions/INDC/Published%20Documents/Israel/1/Israel%20INDC.pdf" TargetMode="External"/><Relationship Id="rId109" Type="http://schemas.openxmlformats.org/officeDocument/2006/relationships/hyperlink" Target="http://www4.unfccc.int/submissions/INDC/Published%20Documents/New%20Zealand/1/New%20Zealand%20INDC%202015.pdf" TargetMode="External"/><Relationship Id="rId34" Type="http://schemas.openxmlformats.org/officeDocument/2006/relationships/hyperlink" Target="http://www4.unfccc.int/submissions/INDC/Published%20Documents/Ghana/1/GH_INDC_2392015.pdf" TargetMode="External"/><Relationship Id="rId50" Type="http://schemas.openxmlformats.org/officeDocument/2006/relationships/hyperlink" Target="http://www4.unfccc.int/submissions/INDC/Published%20Documents/Zimbabwe/1/Zimbabwe%20Intended%20Nationally%20Determined%20Contribution%202015.pdf" TargetMode="External"/><Relationship Id="rId55" Type="http://schemas.openxmlformats.org/officeDocument/2006/relationships/hyperlink" Target="http://www4.unfccc.int/submissions/INDC/Published%20Documents/Namibia/1/INDC%20of%20Namibia%20Final%20pdf.pdf" TargetMode="External"/><Relationship Id="rId76" Type="http://schemas.openxmlformats.org/officeDocument/2006/relationships/hyperlink" Target="http://www4.unfccc.int/submissions/INDC/Published%20Documents/Djibouti/1/INDC-Djibouti_ENG.pdf" TargetMode="External"/><Relationship Id="rId97" Type="http://schemas.openxmlformats.org/officeDocument/2006/relationships/hyperlink" Target="http://www4.unfccc.int/submissions/INDC/Published%20Documents/Paraguay/1/Documento%20INDC%20Paraguay%2001-10-15.pdf" TargetMode="External"/><Relationship Id="rId104" Type="http://schemas.openxmlformats.org/officeDocument/2006/relationships/hyperlink" Target="http://www4.unfccc.int/submissions/INDC/Published%20Documents/Bangladesh/1/INDC_2015_of_Bangladesh.pdf" TargetMode="External"/><Relationship Id="rId120" Type="http://schemas.openxmlformats.org/officeDocument/2006/relationships/hyperlink" Target="http://www4.unfccc.int/submissions/INDC/Published%20Documents/Switzerland/1/15%2002%2027_INDC%20Contribution%20of%20Switzerland.pdf" TargetMode="External"/><Relationship Id="rId7" Type="http://schemas.openxmlformats.org/officeDocument/2006/relationships/hyperlink" Target="http://www4.unfccc.int/submissions/INDC/Published%20Documents/Russia/1/Russian%20Submission%20INDC_eng_rev1.doc" TargetMode="External"/><Relationship Id="rId71" Type="http://schemas.openxmlformats.org/officeDocument/2006/relationships/hyperlink" Target="http://www4.unfccc.int/submissions/INDC/Published%20Documents/Mauritius/1/Final%20INDC%20for%20Mauritius%2028%20Sept%202015.pdf" TargetMode="External"/><Relationship Id="rId92" Type="http://schemas.openxmlformats.org/officeDocument/2006/relationships/hyperlink" Target="http://www4.unfccc.int/submissions/INDC/Published%20Documents/Republic%20of%20Moldova/1/INDC_Republic_of_Moldova_25.09.2015.pdf" TargetMode="External"/><Relationship Id="rId2" Type="http://schemas.openxmlformats.org/officeDocument/2006/relationships/hyperlink" Target="http://www4.unfccc.int/submissions/INDC/Published%20Documents/South%20Africa/1/South%20Africa.pdf" TargetMode="External"/><Relationship Id="rId29" Type="http://schemas.openxmlformats.org/officeDocument/2006/relationships/hyperlink" Target="http://www4.unfccc.int/submissions/INDC/Published%20Documents/Latvia/1/LV-03-06-EU%20INDC.pdf" TargetMode="External"/><Relationship Id="rId24" Type="http://schemas.openxmlformats.org/officeDocument/2006/relationships/hyperlink" Target="http://www4.unfccc.int/submissions/INDC/Published%20Documents/Indonesia/1/INDC_REPUBLIC%20OF%20INDONESIA.pdf" TargetMode="External"/><Relationship Id="rId40" Type="http://schemas.openxmlformats.org/officeDocument/2006/relationships/hyperlink" Target="http://www4.unfccc.int/submissions/INDC/Published%20Documents/Morocco/1/Morocco%20INDC%20submitted%20to%20UNFCCC%20-%205%20june%202015.pdf" TargetMode="External"/><Relationship Id="rId45" Type="http://schemas.openxmlformats.org/officeDocument/2006/relationships/hyperlink" Target="http://www4.unfccc.int/submissions/INDC/Published%20Documents/Lebanon/1/Republic%20of%20Lebanon%20-%20INDC%20-%20September%202015.pdf" TargetMode="External"/><Relationship Id="rId66" Type="http://schemas.openxmlformats.org/officeDocument/2006/relationships/hyperlink" Target="http://www4.unfccc.int/submissions/INDC/Published%20Documents/Guinea%20Bissau/1/GUINEA-BISSAU_INDC_Version%20to%20the%20UNFCCC%20(eng).pdf" TargetMode="External"/><Relationship Id="rId87" Type="http://schemas.openxmlformats.org/officeDocument/2006/relationships/hyperlink" Target="http://www4.unfccc.int/submissions/INDC/Published%20Documents/Azerbaijan/1/INDC%20Azerbaijan.pdf" TargetMode="External"/><Relationship Id="rId110" Type="http://schemas.openxmlformats.org/officeDocument/2006/relationships/hyperlink" Target="http://www4.unfccc.int/submissions/INDC/Published%20Documents/Philippines/1/Philippines%20-%20Final%20INDC%20submission.pdf" TargetMode="External"/><Relationship Id="rId115" Type="http://schemas.openxmlformats.org/officeDocument/2006/relationships/hyperlink" Target="http://www4.unfccc.int/submissions/INDC/Published%20Documents/Nepal/1/Nepal_INDC_4Feb2016.pdf" TargetMode="External"/><Relationship Id="rId61" Type="http://schemas.openxmlformats.org/officeDocument/2006/relationships/hyperlink" Target="http://www4.unfccc.int/submissions/INDC/Published%20Documents/Somalia/1/Somalia's%20INDCs.pdf" TargetMode="External"/><Relationship Id="rId82" Type="http://schemas.openxmlformats.org/officeDocument/2006/relationships/hyperlink" Target="http://www4.unfccc.int/submissions/INDC/Published%20Documents/Cambodia/1/Cambodia's%20INDC%20to%20the%20UNFCCC.pdf" TargetMode="External"/><Relationship Id="rId19" Type="http://schemas.openxmlformats.org/officeDocument/2006/relationships/hyperlink" Target="http://www4.unfccc.int/submissions/INDC/Published%20Documents/Qatar/1/Qatar%20INDCs%20Report%20-English.pdf" TargetMode="External"/><Relationship Id="rId14" Type="http://schemas.openxmlformats.org/officeDocument/2006/relationships/hyperlink" Target="http://www4.unfccc.int/submissions/INDC/Published%20Documents/Saudi%20Arabia/1/KSA-INDCs%20English.pdf" TargetMode="External"/><Relationship Id="rId30" Type="http://schemas.openxmlformats.org/officeDocument/2006/relationships/hyperlink" Target="http://www4.unfccc.int/submissions/INDC/Published%20Documents/Algeria/1/Algeria%20-%20INDC%20%28English%20unofficial%20translation%29%20September%2003,2015.pdf" TargetMode="External"/><Relationship Id="rId35" Type="http://schemas.openxmlformats.org/officeDocument/2006/relationships/hyperlink" Target="http://www4.unfccc.int/submissions/INDC/Published%20Documents/Guinea/1/INDC_Guinea_english_version%20UNFCCC_20151016170448_232956.docx" TargetMode="External"/><Relationship Id="rId56" Type="http://schemas.openxmlformats.org/officeDocument/2006/relationships/hyperlink" Target="http://www4.unfccc.int/submissions/INDC/Published%20Documents/Congo/1/INDC_Congo_RAPPORT.pdf" TargetMode="External"/><Relationship Id="rId77" Type="http://schemas.openxmlformats.org/officeDocument/2006/relationships/hyperlink" Target="http://www4.unfccc.int/submissions/INDC/Published%20Documents/Seychelles/1/INDC%20of%20Seychelles.pdf" TargetMode="External"/><Relationship Id="rId100" Type="http://schemas.openxmlformats.org/officeDocument/2006/relationships/hyperlink" Target="http://www4.unfccc.int/submissions/INDC/Published%20Documents/Jamaica/1/Jamaica's%20INDC_2015-11-25.pdf" TargetMode="External"/><Relationship Id="rId105" Type="http://schemas.openxmlformats.org/officeDocument/2006/relationships/hyperlink" Target="http://www4.unfccc.int/submissions/INDC/Published%20Documents/Maldives/1/Maldives%20INDC%20.pdf" TargetMode="External"/><Relationship Id="rId8" Type="http://schemas.openxmlformats.org/officeDocument/2006/relationships/hyperlink" Target="http://www4.unfccc.int/submissions/INDC/Published%20Documents/Ukraine/1/150930_Ukraine_INDC.pdf" TargetMode="External"/><Relationship Id="rId51" Type="http://schemas.openxmlformats.org/officeDocument/2006/relationships/hyperlink" Target="http://www4.unfccc.int/submissions/INDC/Published%20Documents/Kenya/1/Kenya_INDC_20150723.pdf" TargetMode="External"/><Relationship Id="rId72" Type="http://schemas.openxmlformats.org/officeDocument/2006/relationships/hyperlink" Target="http://www4.unfccc.int/submissions/INDC/Published%20Documents/Gambia/1/The%20INDC%20OF%20THE%20GAMBIA.pdf" TargetMode="External"/><Relationship Id="rId93" Type="http://schemas.openxmlformats.org/officeDocument/2006/relationships/hyperlink" Target="http://www4.unfccc.int/submissions/INDC/Published%20Documents/Colombia/1/Colombia%20iNDC%20Unofficial%20translation%20Eng.pdf" TargetMode="External"/><Relationship Id="rId98" Type="http://schemas.openxmlformats.org/officeDocument/2006/relationships/hyperlink" Target="http://www4.unfccc.int/submissions/INDC/Published%20Documents/Guatemala/1/Gobierno%20de%20Guatemala%20INDC-UNFCCC%20Sept%202015.pdf" TargetMode="External"/><Relationship Id="rId121" Type="http://schemas.openxmlformats.org/officeDocument/2006/relationships/hyperlink" Target="http://www4.unfccc.int/submissions/INDC/Published%20Documents/Iceland/1/INDC-ICELAND.pdf" TargetMode="External"/><Relationship Id="rId3" Type="http://schemas.openxmlformats.org/officeDocument/2006/relationships/hyperlink" Target="http://www4.unfccc.int/submissions/INDC/Published%20Documents/Mozambique/1/MOZ_INDC_Final_Version.pdf" TargetMode="External"/><Relationship Id="rId25" Type="http://schemas.openxmlformats.org/officeDocument/2006/relationships/hyperlink" Target="http://www4.unfccc.int/submissions/INDC/Published%20Documents/Republic%20of%20Korea/1/INDC%20Submission%20by%20the%20Republic%20of%20Korea%20on%20June%2030.pdf" TargetMode="External"/><Relationship Id="rId46" Type="http://schemas.openxmlformats.org/officeDocument/2006/relationships/hyperlink" Target="http://www4.unfccc.int/submissions/INDC/Published%20Documents/Pakistan/1/Pakistan%20INDC.doc" TargetMode="External"/><Relationship Id="rId67" Type="http://schemas.openxmlformats.org/officeDocument/2006/relationships/hyperlink" Target="http://www4.unfccc.int/submissions/INDC/Published%20Documents/Rwanda/1/INDC_Rwanda_Nov.2015.pdf" TargetMode="External"/><Relationship Id="rId116" Type="http://schemas.openxmlformats.org/officeDocument/2006/relationships/hyperlink" Target="http://www4.unfccc.int/submissions/INDC/Published%20Documents/Afghanistan/1/INDC_AFG_Paper_En_20150927_.docx%20FINAL.pdf" TargetMode="External"/><Relationship Id="rId20" Type="http://schemas.openxmlformats.org/officeDocument/2006/relationships/hyperlink" Target="http://www4.unfccc.int/submissions/INDC/Published%20Documents/United%20States%20of%20America/1/U.S.%20Cover%20Note%20INDC%20and%20Accompanying%20Information.pdf" TargetMode="External"/><Relationship Id="rId41" Type="http://schemas.openxmlformats.org/officeDocument/2006/relationships/hyperlink" Target="http://www4.unfccc.int/submissions/INDC/Published%20Documents/Oman/1/OMAN%20INDCs.pdf" TargetMode="External"/><Relationship Id="rId62" Type="http://schemas.openxmlformats.org/officeDocument/2006/relationships/hyperlink" Target="http://www4.unfccc.int/submissions/INDC/Published%20Documents/Malawi/1/MALAWI%20INDC%20SUBMITTED%20TO%20UNFCCC%20REV%20pdf.pdf" TargetMode="External"/><Relationship Id="rId83" Type="http://schemas.openxmlformats.org/officeDocument/2006/relationships/hyperlink" Target="http://www4.unfccc.int/submissions/INDC/Published%20Documents/Mongolia/1/150924_INDCs%20of%20Mongolia.pdf" TargetMode="External"/><Relationship Id="rId88" Type="http://schemas.openxmlformats.org/officeDocument/2006/relationships/hyperlink" Target="http://www4.unfccc.int/submissions/INDC/Published%20Documents/Tajikistan/1/INDC-TJK%20final%20ENG.pdf" TargetMode="External"/><Relationship Id="rId111" Type="http://schemas.openxmlformats.org/officeDocument/2006/relationships/hyperlink" Target="http://www4.unfccc.int/submissions/INDC/Published%20Documents/Brunei/1/Brunei%20Darussalam%20INDC_FINAL_30%20November%202015.pdf" TargetMode="External"/><Relationship Id="rId15" Type="http://schemas.openxmlformats.org/officeDocument/2006/relationships/hyperlink" Target="http://www4.unfccc.int/submissions/INDC/Published%20Documents/Sudan/1/28Oct15-Sudan%20INDC.pdf" TargetMode="External"/><Relationship Id="rId36" Type="http://schemas.openxmlformats.org/officeDocument/2006/relationships/hyperlink" Target="http://www4.unfccc.int/submissions/INDC/Published%20Documents/Cameroon/1/CPDN%20CMR%20Final.pdf" TargetMode="External"/><Relationship Id="rId57" Type="http://schemas.openxmlformats.org/officeDocument/2006/relationships/hyperlink" Target="http://www4.unfccc.int/submissions/INDC/Published%20Documents/Gabon/1/20150331%20INDC%20Gabon.pdf" TargetMode="External"/><Relationship Id="rId106" Type="http://schemas.openxmlformats.org/officeDocument/2006/relationships/hyperlink" Target="http://www4.unfccc.int/submissions/INDC/Published%20Documents/Yemen/1/Yemen%20INDC%2021%20Nov.%202015.pdf" TargetMode="External"/><Relationship Id="rId10" Type="http://schemas.openxmlformats.org/officeDocument/2006/relationships/hyperlink" Target="http://www4.unfccc.int/submissions/INDC/Published%20Documents/Mexico/1/MEXICO%20INDC%2003.30.2015.pdf" TargetMode="External"/><Relationship Id="rId31" Type="http://schemas.openxmlformats.org/officeDocument/2006/relationships/hyperlink" Target="http://www4.unfccc.int/submissions/INDC/Published%20Documents/Ethiopia/1/INDC-Ethiopia-100615.pdf" TargetMode="External"/><Relationship Id="rId52" Type="http://schemas.openxmlformats.org/officeDocument/2006/relationships/hyperlink" Target="http://www4.unfccc.int/submissions/INDC/Published%20Documents/Senegal/1/CPDN%20-%20S%C3%A9n%C3%A9gal.pdf" TargetMode="External"/><Relationship Id="rId73" Type="http://schemas.openxmlformats.org/officeDocument/2006/relationships/hyperlink" Target="http://www4.unfccc.int/submissions/INDC/Published%20Documents/Swaziland/1/Swaziland's%20INDC.pdf" TargetMode="External"/><Relationship Id="rId78" Type="http://schemas.openxmlformats.org/officeDocument/2006/relationships/hyperlink" Target="http://www4.unfccc.int/submissions/INDC/Published%20Documents/Comoros/1/INDC_Comores_Version_Francaise.pdf" TargetMode="External"/><Relationship Id="rId94" Type="http://schemas.openxmlformats.org/officeDocument/2006/relationships/hyperlink" Target="http://www4.unfccc.int/submissions/INDC/Published%20Documents/Peru/1/iNDC%20Per%C3%BA%20english.pdf" TargetMode="External"/><Relationship Id="rId99" Type="http://schemas.openxmlformats.org/officeDocument/2006/relationships/hyperlink" Target="http://www4.unfccc.int/submissions/INDC/Published%20Documents/Honduras/1/Honduras%20INDC_esp.pdf" TargetMode="External"/><Relationship Id="rId101" Type="http://schemas.openxmlformats.org/officeDocument/2006/relationships/hyperlink" Target="http://www4.unfccc.int/submissions/INDC/Published%20Documents/Costa%20Rica/1/INDC%20Costa%20Rica%20Version%202%200%20final%20ENG.pdf" TargetMode="External"/><Relationship Id="rId1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268"/>
  <sheetViews>
    <sheetView tabSelected="1" zoomScale="85" zoomScaleNormal="85" workbookViewId="0">
      <pane xSplit="4" ySplit="4" topLeftCell="E5" activePane="bottomRight" state="frozen"/>
      <selection pane="topRight" activeCell="E1" sqref="E1"/>
      <selection pane="bottomLeft" activeCell="A18" sqref="A18"/>
      <selection pane="bottomRight" activeCell="A170" sqref="A170"/>
    </sheetView>
  </sheetViews>
  <sheetFormatPr defaultRowHeight="15" x14ac:dyDescent="0.25"/>
  <cols>
    <col min="1" max="1" width="9" style="33" bestFit="1" customWidth="1"/>
    <col min="2" max="2" width="17.5703125" style="33" bestFit="1" customWidth="1"/>
    <col min="3" max="3" width="16" style="6" bestFit="1" customWidth="1"/>
    <col min="4" max="4" width="30.42578125" style="6" customWidth="1"/>
    <col min="5" max="5" width="21.140625" style="34" customWidth="1"/>
    <col min="6" max="6" width="52.5703125" style="6" customWidth="1"/>
    <col min="7" max="7" width="30.28515625" style="6" customWidth="1"/>
    <col min="8" max="8" width="27.42578125" style="35" customWidth="1"/>
    <col min="9" max="9" width="17.5703125" style="6" customWidth="1"/>
    <col min="10" max="10" width="17.5703125" style="1" customWidth="1"/>
    <col min="11" max="11" width="23.28515625" style="1" customWidth="1"/>
    <col min="12" max="12" width="15.85546875" style="1" customWidth="1"/>
    <col min="13" max="13" width="29" style="33" customWidth="1"/>
    <col min="14" max="14" width="9.5703125" style="1" customWidth="1"/>
    <col min="15" max="15" width="15.7109375" style="1" customWidth="1"/>
    <col min="16" max="16" width="26.42578125" style="1" customWidth="1"/>
    <col min="17" max="17" width="19.140625" style="1" customWidth="1"/>
    <col min="18" max="18" width="26.42578125" style="1" customWidth="1"/>
    <col min="19" max="21" width="19.140625" style="1" customWidth="1"/>
    <col min="22" max="22" width="18.85546875" style="39" customWidth="1"/>
    <col min="23" max="23" width="15.7109375" style="38" customWidth="1"/>
    <col min="24" max="24" width="39.140625" style="6" customWidth="1"/>
    <col min="25" max="26" width="25.7109375" style="6" customWidth="1"/>
    <col min="27" max="27" width="39.7109375" style="6" customWidth="1"/>
    <col min="28" max="28" width="27.140625" style="37" customWidth="1"/>
    <col min="29" max="29" width="24.28515625" style="37" customWidth="1"/>
    <col min="30" max="30" width="27.140625" style="37" customWidth="1"/>
    <col min="31" max="31" width="24.28515625" style="37" customWidth="1"/>
    <col min="32" max="32" width="27.140625" style="37" customWidth="1"/>
    <col min="33" max="35" width="24.28515625" style="37" customWidth="1"/>
    <col min="36" max="36" width="27.140625" style="37" customWidth="1"/>
    <col min="37" max="37" width="24.28515625" style="37" customWidth="1"/>
    <col min="38" max="38" width="33.5703125" style="37" customWidth="1"/>
    <col min="39" max="40" width="25.7109375" style="37" customWidth="1"/>
    <col min="41" max="42" width="39.7109375" style="37" bestFit="1" customWidth="1"/>
    <col min="43" max="43" width="16.5703125" style="35" bestFit="1" customWidth="1"/>
    <col min="44" max="44" width="16.7109375" style="35" bestFit="1" customWidth="1"/>
    <col min="45" max="45" width="22.42578125" style="35" bestFit="1" customWidth="1"/>
    <col min="46" max="46" width="19.42578125" style="35" bestFit="1" customWidth="1"/>
    <col min="47" max="64" width="19.42578125" style="35" customWidth="1"/>
    <col min="65" max="65" width="27.42578125" style="35" customWidth="1"/>
    <col min="66" max="16384" width="9.140625" style="6"/>
  </cols>
  <sheetData>
    <row r="1" spans="1:65" ht="15.75" thickBot="1" x14ac:dyDescent="0.3">
      <c r="D1" s="1"/>
      <c r="V1" s="1"/>
    </row>
    <row r="2" spans="1:65" ht="75.75" customHeight="1" thickBot="1" x14ac:dyDescent="0.3">
      <c r="A2" s="279" t="s">
        <v>720</v>
      </c>
      <c r="B2" s="280"/>
      <c r="C2" s="283" t="s">
        <v>573</v>
      </c>
      <c r="D2" s="284"/>
      <c r="E2" s="279" t="s">
        <v>575</v>
      </c>
      <c r="F2" s="290"/>
      <c r="G2" s="290"/>
      <c r="H2" s="290"/>
      <c r="I2" s="280"/>
      <c r="J2" s="263" t="s">
        <v>787</v>
      </c>
      <c r="K2" s="264"/>
      <c r="L2" s="264"/>
      <c r="M2" s="264"/>
      <c r="N2" s="264"/>
      <c r="O2" s="264"/>
      <c r="P2" s="264"/>
      <c r="Q2" s="264"/>
      <c r="R2" s="264"/>
      <c r="S2" s="264"/>
      <c r="T2" s="264"/>
      <c r="U2" s="264"/>
      <c r="V2" s="264"/>
      <c r="W2" s="264"/>
      <c r="X2" s="265"/>
      <c r="Y2" s="266" t="s">
        <v>783</v>
      </c>
      <c r="Z2" s="267"/>
      <c r="AA2" s="267"/>
      <c r="AB2" s="267"/>
      <c r="AC2" s="267"/>
      <c r="AD2" s="267"/>
      <c r="AE2" s="267"/>
      <c r="AF2" s="267"/>
      <c r="AG2" s="267"/>
      <c r="AH2" s="267"/>
      <c r="AI2" s="267"/>
      <c r="AJ2" s="267"/>
      <c r="AK2" s="267"/>
      <c r="AL2" s="268"/>
      <c r="AM2" s="250" t="s">
        <v>579</v>
      </c>
      <c r="AN2" s="251"/>
      <c r="AO2" s="252"/>
      <c r="AP2" s="252"/>
      <c r="AQ2" s="251"/>
      <c r="AR2" s="251"/>
      <c r="AS2" s="251"/>
      <c r="AT2" s="251"/>
      <c r="AU2" s="251"/>
      <c r="AV2" s="251"/>
      <c r="AW2" s="251"/>
      <c r="AX2" s="251"/>
      <c r="AY2" s="251"/>
      <c r="AZ2" s="251"/>
      <c r="BA2" s="251"/>
      <c r="BB2" s="251"/>
      <c r="BC2" s="251"/>
      <c r="BD2" s="251"/>
      <c r="BE2" s="251"/>
      <c r="BF2" s="251"/>
      <c r="BG2" s="251"/>
      <c r="BH2" s="251"/>
      <c r="BI2" s="251"/>
      <c r="BJ2" s="251"/>
      <c r="BK2" s="251"/>
      <c r="BL2" s="251"/>
      <c r="BM2" s="253"/>
    </row>
    <row r="3" spans="1:65" ht="90.75" customHeight="1" thickBot="1" x14ac:dyDescent="0.3">
      <c r="A3" s="281"/>
      <c r="B3" s="282"/>
      <c r="C3" s="285"/>
      <c r="D3" s="286"/>
      <c r="E3" s="287" t="s">
        <v>719</v>
      </c>
      <c r="F3" s="288"/>
      <c r="G3" s="288"/>
      <c r="H3" s="288"/>
      <c r="I3" s="289"/>
      <c r="J3" s="173" t="s">
        <v>723</v>
      </c>
      <c r="K3" s="174" t="s">
        <v>724</v>
      </c>
      <c r="L3" s="256" t="s">
        <v>578</v>
      </c>
      <c r="M3" s="257"/>
      <c r="N3" s="257"/>
      <c r="O3" s="258"/>
      <c r="P3" s="259" t="s">
        <v>797</v>
      </c>
      <c r="Q3" s="260"/>
      <c r="R3" s="259" t="s">
        <v>796</v>
      </c>
      <c r="S3" s="260"/>
      <c r="T3" s="259" t="s">
        <v>795</v>
      </c>
      <c r="U3" s="260"/>
      <c r="V3" s="259" t="s">
        <v>828</v>
      </c>
      <c r="W3" s="260"/>
      <c r="X3" s="261" t="s">
        <v>248</v>
      </c>
      <c r="Y3" s="180" t="s">
        <v>784</v>
      </c>
      <c r="Z3" s="180" t="s">
        <v>785</v>
      </c>
      <c r="AA3" s="204" t="s">
        <v>818</v>
      </c>
      <c r="AB3" s="275" t="s">
        <v>799</v>
      </c>
      <c r="AC3" s="276"/>
      <c r="AD3" s="275" t="s">
        <v>800</v>
      </c>
      <c r="AE3" s="276"/>
      <c r="AF3" s="275" t="s">
        <v>801</v>
      </c>
      <c r="AG3" s="276"/>
      <c r="AH3" s="275" t="s">
        <v>802</v>
      </c>
      <c r="AI3" s="276"/>
      <c r="AJ3" s="275" t="s">
        <v>803</v>
      </c>
      <c r="AK3" s="276"/>
      <c r="AL3" s="277" t="s">
        <v>248</v>
      </c>
      <c r="AM3" s="190" t="s">
        <v>792</v>
      </c>
      <c r="AN3" s="191" t="s">
        <v>793</v>
      </c>
      <c r="AO3" s="193" t="s">
        <v>794</v>
      </c>
      <c r="AP3" s="193" t="s">
        <v>819</v>
      </c>
      <c r="AQ3" s="272" t="s">
        <v>808</v>
      </c>
      <c r="AR3" s="273"/>
      <c r="AS3" s="273"/>
      <c r="AT3" s="274"/>
      <c r="AU3" s="272" t="s">
        <v>809</v>
      </c>
      <c r="AV3" s="273"/>
      <c r="AW3" s="273"/>
      <c r="AX3" s="274"/>
      <c r="AY3" s="270" t="s">
        <v>823</v>
      </c>
      <c r="AZ3" s="270"/>
      <c r="BA3" s="271"/>
      <c r="BB3" s="269" t="s">
        <v>824</v>
      </c>
      <c r="BC3" s="271"/>
      <c r="BD3" s="269" t="s">
        <v>810</v>
      </c>
      <c r="BE3" s="270"/>
      <c r="BF3" s="270"/>
      <c r="BG3" s="270"/>
      <c r="BH3" s="270"/>
      <c r="BI3" s="270"/>
      <c r="BJ3" s="270"/>
      <c r="BK3" s="270"/>
      <c r="BL3" s="271"/>
      <c r="BM3" s="254" t="s">
        <v>248</v>
      </c>
    </row>
    <row r="4" spans="1:65" s="1" customFormat="1" ht="45.75" thickBot="1" x14ac:dyDescent="0.3">
      <c r="A4" s="48" t="s">
        <v>205</v>
      </c>
      <c r="B4" s="49" t="s">
        <v>572</v>
      </c>
      <c r="C4" s="50" t="s">
        <v>574</v>
      </c>
      <c r="D4" s="51" t="s">
        <v>245</v>
      </c>
      <c r="E4" s="50" t="s">
        <v>226</v>
      </c>
      <c r="F4" s="52" t="s">
        <v>718</v>
      </c>
      <c r="G4" s="52" t="s">
        <v>250</v>
      </c>
      <c r="H4" s="52" t="s">
        <v>666</v>
      </c>
      <c r="I4" s="51" t="s">
        <v>249</v>
      </c>
      <c r="J4" s="175" t="s">
        <v>721</v>
      </c>
      <c r="K4" s="176" t="s">
        <v>725</v>
      </c>
      <c r="L4" s="177" t="s">
        <v>246</v>
      </c>
      <c r="M4" s="177" t="s">
        <v>743</v>
      </c>
      <c r="N4" s="177" t="s">
        <v>247</v>
      </c>
      <c r="O4" s="178" t="s">
        <v>577</v>
      </c>
      <c r="P4" s="176" t="s">
        <v>576</v>
      </c>
      <c r="Q4" s="179" t="s">
        <v>592</v>
      </c>
      <c r="R4" s="176" t="s">
        <v>576</v>
      </c>
      <c r="S4" s="178" t="s">
        <v>592</v>
      </c>
      <c r="T4" s="176" t="s">
        <v>576</v>
      </c>
      <c r="U4" s="178" t="s">
        <v>592</v>
      </c>
      <c r="V4" s="176" t="s">
        <v>576</v>
      </c>
      <c r="W4" s="178" t="s">
        <v>592</v>
      </c>
      <c r="X4" s="262"/>
      <c r="Y4" s="188" t="s">
        <v>788</v>
      </c>
      <c r="Z4" s="188" t="s">
        <v>789</v>
      </c>
      <c r="AA4" s="203" t="s">
        <v>798</v>
      </c>
      <c r="AB4" s="181" t="s">
        <v>576</v>
      </c>
      <c r="AC4" s="182" t="s">
        <v>592</v>
      </c>
      <c r="AD4" s="181" t="s">
        <v>576</v>
      </c>
      <c r="AE4" s="182" t="s">
        <v>592</v>
      </c>
      <c r="AF4" s="181" t="s">
        <v>576</v>
      </c>
      <c r="AG4" s="182" t="s">
        <v>592</v>
      </c>
      <c r="AH4" s="181" t="s">
        <v>576</v>
      </c>
      <c r="AI4" s="182" t="s">
        <v>592</v>
      </c>
      <c r="AJ4" s="181" t="s">
        <v>576</v>
      </c>
      <c r="AK4" s="182" t="s">
        <v>592</v>
      </c>
      <c r="AL4" s="278"/>
      <c r="AM4" s="192" t="s">
        <v>791</v>
      </c>
      <c r="AN4" s="193" t="s">
        <v>789</v>
      </c>
      <c r="AO4" s="193" t="s">
        <v>790</v>
      </c>
      <c r="AP4" s="193" t="s">
        <v>811</v>
      </c>
      <c r="AQ4" s="244" t="s">
        <v>831</v>
      </c>
      <c r="AR4" s="208" t="s">
        <v>833</v>
      </c>
      <c r="AS4" s="208" t="s">
        <v>834</v>
      </c>
      <c r="AT4" s="209" t="s">
        <v>835</v>
      </c>
      <c r="AU4" s="244" t="s">
        <v>831</v>
      </c>
      <c r="AV4" s="208" t="s">
        <v>832</v>
      </c>
      <c r="AW4" s="208" t="s">
        <v>833</v>
      </c>
      <c r="AX4" s="209" t="s">
        <v>834</v>
      </c>
      <c r="AY4" s="244" t="s">
        <v>831</v>
      </c>
      <c r="AZ4" s="208" t="s">
        <v>832</v>
      </c>
      <c r="BA4" s="210" t="s">
        <v>839</v>
      </c>
      <c r="BB4" s="244" t="s">
        <v>831</v>
      </c>
      <c r="BC4" s="210" t="s">
        <v>836</v>
      </c>
      <c r="BD4" s="245" t="s">
        <v>831</v>
      </c>
      <c r="BE4" s="208" t="s">
        <v>832</v>
      </c>
      <c r="BF4" s="208" t="s">
        <v>833</v>
      </c>
      <c r="BG4" s="208" t="s">
        <v>834</v>
      </c>
      <c r="BH4" s="208" t="s">
        <v>837</v>
      </c>
      <c r="BI4" s="208" t="s">
        <v>835</v>
      </c>
      <c r="BJ4" s="208" t="s">
        <v>838</v>
      </c>
      <c r="BK4" s="208" t="s">
        <v>839</v>
      </c>
      <c r="BL4" s="209" t="s">
        <v>840</v>
      </c>
      <c r="BM4" s="255"/>
    </row>
    <row r="5" spans="1:65" ht="67.5" customHeight="1" x14ac:dyDescent="0.25">
      <c r="A5" s="40">
        <v>1</v>
      </c>
      <c r="B5" s="41" t="s">
        <v>316</v>
      </c>
      <c r="C5" s="30" t="s">
        <v>173</v>
      </c>
      <c r="D5" s="31" t="s">
        <v>33</v>
      </c>
      <c r="E5" s="7" t="s">
        <v>206</v>
      </c>
      <c r="F5" s="53" t="s">
        <v>317</v>
      </c>
      <c r="G5" s="27" t="s">
        <v>663</v>
      </c>
      <c r="H5" s="54" t="s">
        <v>580</v>
      </c>
      <c r="I5" s="55" t="s">
        <v>582</v>
      </c>
      <c r="J5" s="75" t="str">
        <f t="shared" ref="J5:J36" si="0">IF(K5="yes","yes",IF(Y5="yes","yes",IF(AM5="yes","yes","no")))</f>
        <v>yes</v>
      </c>
      <c r="K5" s="64" t="str">
        <f t="shared" ref="K5:K36" si="1">IF(L5&gt;0,"yes","no")</f>
        <v>yes</v>
      </c>
      <c r="L5" s="12" t="s">
        <v>254</v>
      </c>
      <c r="M5" s="65" t="s">
        <v>258</v>
      </c>
      <c r="N5" s="12">
        <v>2030</v>
      </c>
      <c r="O5" s="122" t="s">
        <v>760</v>
      </c>
      <c r="P5" s="112"/>
      <c r="Q5" s="113"/>
      <c r="R5" s="91">
        <v>-4</v>
      </c>
      <c r="S5" s="92">
        <v>-5.5</v>
      </c>
      <c r="T5" s="112"/>
      <c r="U5" s="124"/>
      <c r="V5" s="128"/>
      <c r="W5" s="129"/>
      <c r="X5" s="81" t="s">
        <v>735</v>
      </c>
      <c r="Y5" s="183" t="str">
        <f t="shared" ref="Y5:Y36" si="2">IF(SUM(AB5:AK5)&gt;0,"yes","no")</f>
        <v>no</v>
      </c>
      <c r="Z5" s="151"/>
      <c r="AA5" s="151"/>
      <c r="AB5" s="184"/>
      <c r="AC5" s="185"/>
      <c r="AD5" s="184"/>
      <c r="AE5" s="185"/>
      <c r="AF5" s="184"/>
      <c r="AG5" s="185"/>
      <c r="AH5" s="186"/>
      <c r="AI5" s="186"/>
      <c r="AJ5" s="184"/>
      <c r="AK5" s="185"/>
      <c r="AL5" s="187"/>
      <c r="AM5" s="75" t="str">
        <f t="shared" ref="AM5:AM36" si="3">IF(SUM(AQ5:BH5)&gt;0,"yes","no")</f>
        <v>yes</v>
      </c>
      <c r="AN5" s="139" t="s">
        <v>816</v>
      </c>
      <c r="AO5" s="187" t="s">
        <v>822</v>
      </c>
      <c r="AP5" s="187" t="s">
        <v>812</v>
      </c>
      <c r="AQ5" s="158"/>
      <c r="AR5" s="159"/>
      <c r="AS5" s="159"/>
      <c r="AT5" s="160"/>
      <c r="AU5" s="199"/>
      <c r="AV5" s="200">
        <f>0.18+0.072+0.00006</f>
        <v>0.25206000000000001</v>
      </c>
      <c r="AW5" s="200"/>
      <c r="AX5" s="201"/>
      <c r="AY5" s="217"/>
      <c r="AZ5" s="217"/>
      <c r="BA5" s="217"/>
      <c r="BB5" s="199"/>
      <c r="BC5" s="211"/>
      <c r="BD5" s="199"/>
      <c r="BE5" s="200"/>
      <c r="BF5" s="200"/>
      <c r="BG5" s="200"/>
      <c r="BH5" s="200"/>
      <c r="BI5" s="200"/>
      <c r="BJ5" s="200"/>
      <c r="BK5" s="200"/>
      <c r="BL5" s="201"/>
      <c r="BM5" s="202"/>
    </row>
    <row r="6" spans="1:65" ht="67.5" customHeight="1" x14ac:dyDescent="0.25">
      <c r="A6" s="42">
        <v>2</v>
      </c>
      <c r="B6" s="43" t="s">
        <v>516</v>
      </c>
      <c r="C6" s="2" t="s">
        <v>173</v>
      </c>
      <c r="D6" s="32" t="s">
        <v>146</v>
      </c>
      <c r="E6" s="10" t="s">
        <v>207</v>
      </c>
      <c r="F6" s="56" t="s">
        <v>517</v>
      </c>
      <c r="G6" s="18" t="s">
        <v>664</v>
      </c>
      <c r="H6" s="57" t="s">
        <v>580</v>
      </c>
      <c r="I6" s="58" t="s">
        <v>582</v>
      </c>
      <c r="J6" s="76" t="str">
        <f t="shared" si="0"/>
        <v>yes</v>
      </c>
      <c r="K6" s="66" t="str">
        <f t="shared" si="1"/>
        <v>yes</v>
      </c>
      <c r="L6" s="13" t="s">
        <v>254</v>
      </c>
      <c r="M6" s="25">
        <v>614</v>
      </c>
      <c r="N6" s="13">
        <v>2030</v>
      </c>
      <c r="O6" s="14" t="s">
        <v>259</v>
      </c>
      <c r="P6" s="118" t="s">
        <v>880</v>
      </c>
      <c r="Q6" s="80"/>
      <c r="R6" s="93"/>
      <c r="S6" s="94"/>
      <c r="T6" s="17"/>
      <c r="U6" s="78"/>
      <c r="V6" s="106"/>
      <c r="W6" s="130"/>
      <c r="X6" s="82" t="s">
        <v>740</v>
      </c>
      <c r="Y6" s="76" t="str">
        <f t="shared" si="2"/>
        <v>no</v>
      </c>
      <c r="Z6" s="152"/>
      <c r="AA6" s="152"/>
      <c r="AB6" s="138"/>
      <c r="AC6" s="142"/>
      <c r="AD6" s="138"/>
      <c r="AE6" s="142"/>
      <c r="AF6" s="138"/>
      <c r="AG6" s="142"/>
      <c r="AH6" s="148"/>
      <c r="AI6" s="148"/>
      <c r="AJ6" s="138"/>
      <c r="AK6" s="142"/>
      <c r="AL6" s="154"/>
      <c r="AM6" s="76" t="str">
        <f t="shared" si="3"/>
        <v>no</v>
      </c>
      <c r="AN6" s="84"/>
      <c r="AO6" s="154"/>
      <c r="AP6" s="154"/>
      <c r="AQ6" s="161"/>
      <c r="AR6" s="162"/>
      <c r="AS6" s="162"/>
      <c r="AT6" s="163"/>
      <c r="AU6" s="164"/>
      <c r="AV6" s="18"/>
      <c r="AW6" s="18"/>
      <c r="AX6" s="165"/>
      <c r="AY6" s="218"/>
      <c r="AZ6" s="218"/>
      <c r="BA6" s="218"/>
      <c r="BB6" s="164"/>
      <c r="BC6" s="212"/>
      <c r="BD6" s="164"/>
      <c r="BE6" s="18"/>
      <c r="BF6" s="18"/>
      <c r="BG6" s="18"/>
      <c r="BH6" s="18"/>
      <c r="BI6" s="18"/>
      <c r="BJ6" s="18"/>
      <c r="BK6" s="18"/>
      <c r="BL6" s="165"/>
      <c r="BM6" s="194"/>
    </row>
    <row r="7" spans="1:65" ht="67.5" customHeight="1" x14ac:dyDescent="0.25">
      <c r="A7" s="42">
        <v>3</v>
      </c>
      <c r="B7" s="43" t="s">
        <v>451</v>
      </c>
      <c r="C7" s="2" t="s">
        <v>173</v>
      </c>
      <c r="D7" s="32" t="s">
        <v>109</v>
      </c>
      <c r="E7" s="10" t="s">
        <v>208</v>
      </c>
      <c r="F7" s="56" t="s">
        <v>452</v>
      </c>
      <c r="G7" s="18" t="s">
        <v>665</v>
      </c>
      <c r="H7" s="18" t="s">
        <v>668</v>
      </c>
      <c r="I7" s="58" t="s">
        <v>582</v>
      </c>
      <c r="J7" s="76" t="str">
        <f t="shared" si="0"/>
        <v>yes</v>
      </c>
      <c r="K7" s="66" t="str">
        <f t="shared" si="1"/>
        <v>yes</v>
      </c>
      <c r="L7" s="22" t="s">
        <v>254</v>
      </c>
      <c r="M7" s="24" t="s">
        <v>258</v>
      </c>
      <c r="N7" s="13">
        <v>2030</v>
      </c>
      <c r="O7" s="121" t="s">
        <v>760</v>
      </c>
      <c r="P7" s="17"/>
      <c r="Q7" s="80"/>
      <c r="R7" s="93">
        <v>-76.5</v>
      </c>
      <c r="S7" s="94"/>
      <c r="T7" s="17"/>
      <c r="U7" s="78"/>
      <c r="V7" s="131"/>
      <c r="W7" s="130"/>
      <c r="X7" s="83" t="s">
        <v>758</v>
      </c>
      <c r="Y7" s="76" t="str">
        <f t="shared" si="2"/>
        <v>no</v>
      </c>
      <c r="Z7" s="152"/>
      <c r="AA7" s="152"/>
      <c r="AB7" s="138"/>
      <c r="AC7" s="142"/>
      <c r="AD7" s="138"/>
      <c r="AE7" s="142"/>
      <c r="AF7" s="138"/>
      <c r="AG7" s="142"/>
      <c r="AH7" s="148"/>
      <c r="AI7" s="148"/>
      <c r="AJ7" s="138"/>
      <c r="AK7" s="142"/>
      <c r="AL7" s="154"/>
      <c r="AM7" s="76" t="str">
        <f t="shared" si="3"/>
        <v>no</v>
      </c>
      <c r="AN7" s="84"/>
      <c r="AO7" s="154"/>
      <c r="AP7" s="154"/>
      <c r="AQ7" s="161"/>
      <c r="AR7" s="162"/>
      <c r="AS7" s="162"/>
      <c r="AT7" s="163"/>
      <c r="AU7" s="164"/>
      <c r="AV7" s="18"/>
      <c r="AW7" s="18"/>
      <c r="AX7" s="165"/>
      <c r="AY7" s="218"/>
      <c r="AZ7" s="218"/>
      <c r="BA7" s="218"/>
      <c r="BB7" s="164"/>
      <c r="BC7" s="212"/>
      <c r="BD7" s="164"/>
      <c r="BE7" s="18"/>
      <c r="BF7" s="18"/>
      <c r="BG7" s="18"/>
      <c r="BH7" s="18"/>
      <c r="BI7" s="18"/>
      <c r="BJ7" s="18"/>
      <c r="BK7" s="18"/>
      <c r="BL7" s="165"/>
      <c r="BM7" s="194"/>
    </row>
    <row r="8" spans="1:65" ht="102" x14ac:dyDescent="0.25">
      <c r="A8" s="42">
        <v>4</v>
      </c>
      <c r="B8" s="43" t="s">
        <v>568</v>
      </c>
      <c r="C8" s="2" t="s">
        <v>173</v>
      </c>
      <c r="D8" s="32" t="s">
        <v>171</v>
      </c>
      <c r="E8" s="10" t="s">
        <v>209</v>
      </c>
      <c r="F8" s="56" t="s">
        <v>569</v>
      </c>
      <c r="G8" s="18" t="s">
        <v>671</v>
      </c>
      <c r="H8" s="18" t="s">
        <v>667</v>
      </c>
      <c r="I8" s="58" t="s">
        <v>582</v>
      </c>
      <c r="J8" s="76" t="str">
        <f t="shared" si="0"/>
        <v>yes</v>
      </c>
      <c r="K8" s="66" t="str">
        <f t="shared" si="1"/>
        <v>yes</v>
      </c>
      <c r="L8" s="13">
        <v>2010</v>
      </c>
      <c r="M8" s="13"/>
      <c r="N8" s="13">
        <v>2030</v>
      </c>
      <c r="O8" s="14" t="s">
        <v>259</v>
      </c>
      <c r="P8" s="17">
        <v>-0.25</v>
      </c>
      <c r="Q8" s="80">
        <v>-0.47</v>
      </c>
      <c r="R8" s="93"/>
      <c r="S8" s="94"/>
      <c r="T8" s="17"/>
      <c r="U8" s="78"/>
      <c r="V8" s="106"/>
      <c r="W8" s="130"/>
      <c r="X8" s="84"/>
      <c r="Y8" s="76" t="str">
        <f t="shared" si="2"/>
        <v>no</v>
      </c>
      <c r="Z8" s="152"/>
      <c r="AA8" s="152"/>
      <c r="AB8" s="138"/>
      <c r="AC8" s="142"/>
      <c r="AD8" s="138"/>
      <c r="AE8" s="142"/>
      <c r="AF8" s="138"/>
      <c r="AG8" s="142"/>
      <c r="AH8" s="148"/>
      <c r="AI8" s="148"/>
      <c r="AJ8" s="138"/>
      <c r="AK8" s="142"/>
      <c r="AL8" s="154"/>
      <c r="AM8" s="76" t="str">
        <f t="shared" si="3"/>
        <v>no</v>
      </c>
      <c r="AN8" s="84"/>
      <c r="AO8" s="154"/>
      <c r="AP8" s="154"/>
      <c r="AQ8" s="161"/>
      <c r="AR8" s="162"/>
      <c r="AS8" s="162"/>
      <c r="AT8" s="163"/>
      <c r="AU8" s="164"/>
      <c r="AV8" s="18"/>
      <c r="AW8" s="18"/>
      <c r="AX8" s="165"/>
      <c r="AY8" s="218"/>
      <c r="AZ8" s="218"/>
      <c r="BA8" s="218"/>
      <c r="BB8" s="164"/>
      <c r="BC8" s="212"/>
      <c r="BD8" s="164"/>
      <c r="BE8" s="18"/>
      <c r="BF8" s="18"/>
      <c r="BG8" s="18"/>
      <c r="BH8" s="18"/>
      <c r="BI8" s="18"/>
      <c r="BJ8" s="18"/>
      <c r="BK8" s="18"/>
      <c r="BL8" s="165"/>
      <c r="BM8" s="194"/>
    </row>
    <row r="9" spans="1:65" ht="67.5" customHeight="1" x14ac:dyDescent="0.25">
      <c r="A9" s="42">
        <v>5</v>
      </c>
      <c r="B9" s="43" t="s">
        <v>463</v>
      </c>
      <c r="C9" s="2" t="s">
        <v>173</v>
      </c>
      <c r="D9" s="32" t="s">
        <v>118</v>
      </c>
      <c r="E9" s="10" t="s">
        <v>210</v>
      </c>
      <c r="F9" s="56" t="s">
        <v>464</v>
      </c>
      <c r="G9" s="18" t="s">
        <v>664</v>
      </c>
      <c r="H9" s="18" t="s">
        <v>669</v>
      </c>
      <c r="I9" s="58" t="s">
        <v>582</v>
      </c>
      <c r="J9" s="76" t="str">
        <f t="shared" si="0"/>
        <v>yes</v>
      </c>
      <c r="K9" s="66" t="str">
        <f t="shared" si="1"/>
        <v>yes</v>
      </c>
      <c r="L9" s="13" t="s">
        <v>254</v>
      </c>
      <c r="M9" s="25">
        <v>900</v>
      </c>
      <c r="N9" s="13">
        <v>2030</v>
      </c>
      <c r="O9" s="14" t="s">
        <v>259</v>
      </c>
      <c r="P9" s="17">
        <v>-0.2</v>
      </c>
      <c r="Q9" s="80">
        <v>-0.4</v>
      </c>
      <c r="R9" s="93"/>
      <c r="S9" s="94"/>
      <c r="T9" s="17"/>
      <c r="U9" s="78"/>
      <c r="V9" s="106"/>
      <c r="W9" s="130"/>
      <c r="X9" s="85"/>
      <c r="Y9" s="76" t="str">
        <f t="shared" si="2"/>
        <v>no</v>
      </c>
      <c r="Z9" s="152"/>
      <c r="AA9" s="152"/>
      <c r="AB9" s="138"/>
      <c r="AC9" s="142"/>
      <c r="AD9" s="138"/>
      <c r="AE9" s="142"/>
      <c r="AF9" s="138"/>
      <c r="AG9" s="142"/>
      <c r="AH9" s="148"/>
      <c r="AI9" s="148"/>
      <c r="AJ9" s="138"/>
      <c r="AK9" s="142"/>
      <c r="AL9" s="154"/>
      <c r="AM9" s="76" t="str">
        <f t="shared" si="3"/>
        <v>yes</v>
      </c>
      <c r="AN9" s="84" t="s">
        <v>816</v>
      </c>
      <c r="AO9" s="154" t="s">
        <v>817</v>
      </c>
      <c r="AP9" s="154" t="s">
        <v>812</v>
      </c>
      <c r="AQ9" s="161"/>
      <c r="AR9" s="162"/>
      <c r="AS9" s="162"/>
      <c r="AT9" s="163"/>
      <c r="AU9" s="164"/>
      <c r="AV9" s="18"/>
      <c r="AW9" s="18">
        <v>13</v>
      </c>
      <c r="AX9" s="165"/>
      <c r="AY9" s="218"/>
      <c r="AZ9" s="218"/>
      <c r="BA9" s="218"/>
      <c r="BB9" s="164"/>
      <c r="BC9" s="212"/>
      <c r="BD9" s="164"/>
      <c r="BE9" s="18"/>
      <c r="BF9" s="18"/>
      <c r="BG9" s="18"/>
      <c r="BH9" s="18"/>
      <c r="BI9" s="18"/>
      <c r="BJ9" s="18"/>
      <c r="BK9" s="18"/>
      <c r="BL9" s="165"/>
      <c r="BM9" s="230" t="s">
        <v>850</v>
      </c>
    </row>
    <row r="10" spans="1:65" ht="67.5" customHeight="1" x14ac:dyDescent="0.25">
      <c r="A10" s="42">
        <v>6</v>
      </c>
      <c r="B10" s="43" t="s">
        <v>556</v>
      </c>
      <c r="C10" s="2" t="s">
        <v>173</v>
      </c>
      <c r="D10" s="32" t="s">
        <v>199</v>
      </c>
      <c r="E10" s="8" t="s">
        <v>211</v>
      </c>
      <c r="F10" s="56"/>
      <c r="G10" s="18"/>
      <c r="H10" s="18"/>
      <c r="I10" s="58"/>
      <c r="J10" s="76" t="str">
        <f t="shared" si="0"/>
        <v>no</v>
      </c>
      <c r="K10" s="66" t="str">
        <f t="shared" si="1"/>
        <v>no</v>
      </c>
      <c r="L10" s="13"/>
      <c r="M10" s="25"/>
      <c r="N10" s="13"/>
      <c r="O10" s="14"/>
      <c r="P10" s="17"/>
      <c r="Q10" s="80"/>
      <c r="R10" s="93"/>
      <c r="S10" s="94"/>
      <c r="T10" s="17"/>
      <c r="U10" s="78"/>
      <c r="V10" s="106"/>
      <c r="W10" s="130"/>
      <c r="X10" s="82" t="s">
        <v>255</v>
      </c>
      <c r="Y10" s="76" t="str">
        <f t="shared" si="2"/>
        <v>no</v>
      </c>
      <c r="Z10" s="152"/>
      <c r="AA10" s="152"/>
      <c r="AB10" s="138"/>
      <c r="AC10" s="142"/>
      <c r="AD10" s="138"/>
      <c r="AE10" s="142"/>
      <c r="AF10" s="138"/>
      <c r="AG10" s="142"/>
      <c r="AH10" s="148"/>
      <c r="AI10" s="148"/>
      <c r="AJ10" s="138"/>
      <c r="AK10" s="142"/>
      <c r="AL10" s="154"/>
      <c r="AM10" s="76" t="str">
        <f t="shared" si="3"/>
        <v>no</v>
      </c>
      <c r="AN10" s="84"/>
      <c r="AO10" s="154"/>
      <c r="AP10" s="154"/>
      <c r="AQ10" s="161"/>
      <c r="AR10" s="162"/>
      <c r="AS10" s="162"/>
      <c r="AT10" s="163"/>
      <c r="AU10" s="164"/>
      <c r="AV10" s="18"/>
      <c r="AW10" s="18"/>
      <c r="AX10" s="165"/>
      <c r="AY10" s="218"/>
      <c r="AZ10" s="218"/>
      <c r="BA10" s="218"/>
      <c r="BB10" s="164"/>
      <c r="BC10" s="212"/>
      <c r="BD10" s="164"/>
      <c r="BE10" s="18"/>
      <c r="BF10" s="18"/>
      <c r="BG10" s="18"/>
      <c r="BH10" s="18"/>
      <c r="BI10" s="18"/>
      <c r="BJ10" s="18"/>
      <c r="BK10" s="18"/>
      <c r="BL10" s="165"/>
      <c r="BM10" s="194"/>
    </row>
    <row r="11" spans="1:65" ht="67.5" customHeight="1" x14ac:dyDescent="0.25">
      <c r="A11" s="42">
        <v>7</v>
      </c>
      <c r="B11" s="43" t="s">
        <v>359</v>
      </c>
      <c r="C11" s="2" t="s">
        <v>173</v>
      </c>
      <c r="D11" s="3" t="s">
        <v>54</v>
      </c>
      <c r="E11" s="10" t="s">
        <v>238</v>
      </c>
      <c r="F11" s="56" t="s">
        <v>360</v>
      </c>
      <c r="G11" s="18" t="s">
        <v>671</v>
      </c>
      <c r="H11" s="18" t="s">
        <v>670</v>
      </c>
      <c r="I11" s="58" t="s">
        <v>582</v>
      </c>
      <c r="J11" s="76" t="str">
        <f t="shared" si="0"/>
        <v>yes</v>
      </c>
      <c r="K11" s="66" t="str">
        <f t="shared" si="1"/>
        <v>yes</v>
      </c>
      <c r="L11" s="13" t="s">
        <v>254</v>
      </c>
      <c r="M11" s="25">
        <f>255+145</f>
        <v>400</v>
      </c>
      <c r="N11" s="13">
        <v>2030</v>
      </c>
      <c r="O11" s="121" t="s">
        <v>760</v>
      </c>
      <c r="P11" s="17"/>
      <c r="Q11" s="80">
        <v>-0.64</v>
      </c>
      <c r="R11" s="93"/>
      <c r="S11" s="94">
        <v>-255</v>
      </c>
      <c r="T11" s="17"/>
      <c r="U11" s="78"/>
      <c r="V11" s="131"/>
      <c r="W11" s="130"/>
      <c r="X11" s="83" t="s">
        <v>735</v>
      </c>
      <c r="Y11" s="76" t="str">
        <f t="shared" si="2"/>
        <v>no</v>
      </c>
      <c r="Z11" s="152"/>
      <c r="AA11" s="152"/>
      <c r="AB11" s="138"/>
      <c r="AC11" s="142"/>
      <c r="AD11" s="138"/>
      <c r="AE11" s="142"/>
      <c r="AF11" s="138"/>
      <c r="AG11" s="142"/>
      <c r="AH11" s="148"/>
      <c r="AI11" s="148"/>
      <c r="AJ11" s="138"/>
      <c r="AK11" s="142"/>
      <c r="AL11" s="154"/>
      <c r="AM11" s="76" t="str">
        <f t="shared" si="3"/>
        <v>no</v>
      </c>
      <c r="AN11" s="84"/>
      <c r="AO11" s="154"/>
      <c r="AP11" s="154"/>
      <c r="AQ11" s="161"/>
      <c r="AR11" s="162"/>
      <c r="AS11" s="162"/>
      <c r="AT11" s="163"/>
      <c r="AU11" s="164"/>
      <c r="AV11" s="18"/>
      <c r="AW11" s="18"/>
      <c r="AX11" s="165"/>
      <c r="AY11" s="218"/>
      <c r="AZ11" s="218"/>
      <c r="BA11" s="218"/>
      <c r="BB11" s="164"/>
      <c r="BC11" s="212"/>
      <c r="BD11" s="164"/>
      <c r="BE11" s="18"/>
      <c r="BF11" s="18"/>
      <c r="BG11" s="18"/>
      <c r="BH11" s="18"/>
      <c r="BI11" s="18"/>
      <c r="BJ11" s="18"/>
      <c r="BK11" s="18"/>
      <c r="BL11" s="165"/>
      <c r="BM11" s="194"/>
    </row>
    <row r="12" spans="1:65" ht="67.5" customHeight="1" x14ac:dyDescent="0.25">
      <c r="A12" s="42">
        <v>8</v>
      </c>
      <c r="B12" s="43" t="s">
        <v>429</v>
      </c>
      <c r="C12" s="2" t="s">
        <v>173</v>
      </c>
      <c r="D12" s="3" t="s">
        <v>97</v>
      </c>
      <c r="E12" s="10" t="s">
        <v>239</v>
      </c>
      <c r="F12" s="56" t="s">
        <v>430</v>
      </c>
      <c r="G12" s="18" t="s">
        <v>671</v>
      </c>
      <c r="H12" s="59" t="s">
        <v>672</v>
      </c>
      <c r="I12" s="58" t="s">
        <v>582</v>
      </c>
      <c r="J12" s="76" t="str">
        <f t="shared" si="0"/>
        <v>yes</v>
      </c>
      <c r="K12" s="66" t="str">
        <f t="shared" si="1"/>
        <v>yes</v>
      </c>
      <c r="L12" s="13" t="s">
        <v>254</v>
      </c>
      <c r="M12" s="24">
        <v>214</v>
      </c>
      <c r="N12" s="13">
        <v>2030</v>
      </c>
      <c r="O12" s="14" t="s">
        <v>259</v>
      </c>
      <c r="P12" s="17"/>
      <c r="Q12" s="80">
        <v>-0.46</v>
      </c>
      <c r="R12" s="93"/>
      <c r="S12" s="94">
        <v>-91</v>
      </c>
      <c r="T12" s="17"/>
      <c r="U12" s="78"/>
      <c r="V12" s="131"/>
      <c r="W12" s="130"/>
      <c r="X12" s="83" t="s">
        <v>735</v>
      </c>
      <c r="Y12" s="76" t="str">
        <f t="shared" si="2"/>
        <v>yes</v>
      </c>
      <c r="Z12" s="152" t="s">
        <v>816</v>
      </c>
      <c r="AA12" s="152" t="s">
        <v>804</v>
      </c>
      <c r="AB12" s="138"/>
      <c r="AC12" s="147">
        <v>0.75</v>
      </c>
      <c r="AD12" s="138"/>
      <c r="AE12" s="142"/>
      <c r="AF12" s="138"/>
      <c r="AG12" s="142"/>
      <c r="AH12" s="148"/>
      <c r="AI12" s="148"/>
      <c r="AJ12" s="138"/>
      <c r="AK12" s="142"/>
      <c r="AL12" s="189" t="s">
        <v>841</v>
      </c>
      <c r="AM12" s="76" t="str">
        <f t="shared" si="3"/>
        <v>no</v>
      </c>
      <c r="AN12" s="84"/>
      <c r="AO12" s="154"/>
      <c r="AP12" s="154"/>
      <c r="AQ12" s="161"/>
      <c r="AR12" s="162"/>
      <c r="AS12" s="162"/>
      <c r="AT12" s="163"/>
      <c r="AU12" s="164"/>
      <c r="AV12" s="18"/>
      <c r="AW12" s="18"/>
      <c r="AX12" s="165"/>
      <c r="AY12" s="218"/>
      <c r="AZ12" s="218"/>
      <c r="BA12" s="218"/>
      <c r="BB12" s="164"/>
      <c r="BC12" s="212"/>
      <c r="BD12" s="164"/>
      <c r="BE12" s="18"/>
      <c r="BF12" s="18"/>
      <c r="BG12" s="18"/>
      <c r="BH12" s="18"/>
      <c r="BI12" s="18"/>
      <c r="BJ12" s="18"/>
      <c r="BK12" s="18"/>
      <c r="BL12" s="165"/>
      <c r="BM12" s="194"/>
    </row>
    <row r="13" spans="1:65" ht="67.5" customHeight="1" x14ac:dyDescent="0.25">
      <c r="A13" s="42">
        <v>9</v>
      </c>
      <c r="B13" s="43" t="s">
        <v>318</v>
      </c>
      <c r="C13" s="2" t="s">
        <v>173</v>
      </c>
      <c r="D13" s="3" t="s">
        <v>34</v>
      </c>
      <c r="E13" s="10" t="s">
        <v>240</v>
      </c>
      <c r="F13" s="56" t="s">
        <v>319</v>
      </c>
      <c r="G13" s="18"/>
      <c r="H13" s="59" t="s">
        <v>673</v>
      </c>
      <c r="I13" s="58" t="s">
        <v>582</v>
      </c>
      <c r="J13" s="76" t="str">
        <f t="shared" si="0"/>
        <v>yes</v>
      </c>
      <c r="K13" s="66" t="str">
        <f t="shared" si="1"/>
        <v>yes</v>
      </c>
      <c r="L13" s="13" t="s">
        <v>254</v>
      </c>
      <c r="M13" s="25">
        <v>28</v>
      </c>
      <c r="N13" s="13">
        <v>2030</v>
      </c>
      <c r="O13" s="14" t="s">
        <v>259</v>
      </c>
      <c r="P13" s="114">
        <v>-0.182</v>
      </c>
      <c r="Q13" s="115">
        <v>-0.71</v>
      </c>
      <c r="R13" s="95"/>
      <c r="S13" s="96"/>
      <c r="T13" s="114"/>
      <c r="U13" s="125"/>
      <c r="V13" s="106"/>
      <c r="W13" s="130"/>
      <c r="X13" s="84"/>
      <c r="Y13" s="76" t="str">
        <f t="shared" si="2"/>
        <v>no</v>
      </c>
      <c r="Z13" s="152"/>
      <c r="AA13" s="152"/>
      <c r="AB13" s="138"/>
      <c r="AC13" s="142"/>
      <c r="AD13" s="138"/>
      <c r="AE13" s="142"/>
      <c r="AF13" s="138"/>
      <c r="AG13" s="142"/>
      <c r="AH13" s="148"/>
      <c r="AI13" s="148"/>
      <c r="AJ13" s="138"/>
      <c r="AK13" s="142"/>
      <c r="AL13" s="154"/>
      <c r="AM13" s="76" t="str">
        <f t="shared" si="3"/>
        <v>yes</v>
      </c>
      <c r="AN13" s="84" t="s">
        <v>816</v>
      </c>
      <c r="AO13" s="154" t="s">
        <v>817</v>
      </c>
      <c r="AP13" s="154" t="s">
        <v>814</v>
      </c>
      <c r="AQ13" s="161"/>
      <c r="AR13" s="162"/>
      <c r="AS13" s="162"/>
      <c r="AT13" s="163"/>
      <c r="AU13" s="164"/>
      <c r="AV13" s="18"/>
      <c r="AW13" s="18"/>
      <c r="AX13" s="165"/>
      <c r="AY13" s="218"/>
      <c r="AZ13" s="218"/>
      <c r="BA13" s="218"/>
      <c r="BB13" s="164"/>
      <c r="BC13" s="212"/>
      <c r="BD13" s="164">
        <v>50</v>
      </c>
      <c r="BE13" s="18">
        <v>500</v>
      </c>
      <c r="BF13" s="18">
        <v>200</v>
      </c>
      <c r="BG13" s="18"/>
      <c r="BH13" s="18"/>
      <c r="BI13" s="18"/>
      <c r="BJ13" s="18"/>
      <c r="BK13" s="18"/>
      <c r="BL13" s="165"/>
      <c r="BM13" s="194"/>
    </row>
    <row r="14" spans="1:65" ht="67.5" customHeight="1" x14ac:dyDescent="0.25">
      <c r="A14" s="42">
        <v>10</v>
      </c>
      <c r="B14" s="43" t="s">
        <v>371</v>
      </c>
      <c r="C14" s="2" t="s">
        <v>173</v>
      </c>
      <c r="D14" s="3" t="s">
        <v>63</v>
      </c>
      <c r="E14" s="10" t="s">
        <v>241</v>
      </c>
      <c r="F14" s="56" t="s">
        <v>372</v>
      </c>
      <c r="G14" s="26" t="s">
        <v>675</v>
      </c>
      <c r="H14" s="18" t="s">
        <v>674</v>
      </c>
      <c r="I14" s="58" t="s">
        <v>582</v>
      </c>
      <c r="J14" s="76" t="str">
        <f t="shared" si="0"/>
        <v>yes</v>
      </c>
      <c r="K14" s="66" t="str">
        <f t="shared" si="1"/>
        <v>yes</v>
      </c>
      <c r="L14" s="13" t="s">
        <v>254</v>
      </c>
      <c r="M14" s="25">
        <v>73.95</v>
      </c>
      <c r="N14" s="13">
        <v>2030</v>
      </c>
      <c r="O14" s="14" t="s">
        <v>259</v>
      </c>
      <c r="P14" s="17">
        <v>-0.15</v>
      </c>
      <c r="Q14" s="80">
        <v>-0.45</v>
      </c>
      <c r="R14" s="93"/>
      <c r="S14" s="94"/>
      <c r="T14" s="17"/>
      <c r="U14" s="78"/>
      <c r="V14" s="106"/>
      <c r="W14" s="130"/>
      <c r="X14" s="84"/>
      <c r="Y14" s="76" t="str">
        <f t="shared" si="2"/>
        <v>yes</v>
      </c>
      <c r="Z14" s="152" t="s">
        <v>816</v>
      </c>
      <c r="AA14" s="152" t="s">
        <v>804</v>
      </c>
      <c r="AB14" s="138"/>
      <c r="AC14" s="147">
        <v>0.1</v>
      </c>
      <c r="AD14" s="138"/>
      <c r="AE14" s="142"/>
      <c r="AF14" s="138"/>
      <c r="AG14" s="142"/>
      <c r="AH14" s="148"/>
      <c r="AI14" s="148"/>
      <c r="AJ14" s="138"/>
      <c r="AK14" s="142"/>
      <c r="AL14" s="224" t="s">
        <v>842</v>
      </c>
      <c r="AM14" s="76" t="str">
        <f t="shared" si="3"/>
        <v>yes</v>
      </c>
      <c r="AN14" s="232" t="s">
        <v>816</v>
      </c>
      <c r="AO14" s="189" t="s">
        <v>822</v>
      </c>
      <c r="AP14" s="154" t="s">
        <v>812</v>
      </c>
      <c r="AQ14" s="161"/>
      <c r="AR14" s="162"/>
      <c r="AS14" s="162"/>
      <c r="AT14" s="163"/>
      <c r="AU14" s="170">
        <v>0.15</v>
      </c>
      <c r="AV14" s="29">
        <v>3</v>
      </c>
      <c r="AW14" s="29">
        <v>0.26</v>
      </c>
      <c r="AX14" s="171"/>
      <c r="AY14" s="219"/>
      <c r="AZ14" s="219"/>
      <c r="BA14" s="219"/>
      <c r="BB14" s="170"/>
      <c r="BC14" s="213"/>
      <c r="BD14" s="170"/>
      <c r="BE14" s="29"/>
      <c r="BF14" s="29"/>
      <c r="BG14" s="29"/>
      <c r="BH14" s="29"/>
      <c r="BI14" s="29"/>
      <c r="BJ14" s="29"/>
      <c r="BK14" s="29"/>
      <c r="BL14" s="171"/>
      <c r="BM14" s="195"/>
    </row>
    <row r="15" spans="1:65" ht="63.75" customHeight="1" x14ac:dyDescent="0.25">
      <c r="A15" s="42">
        <v>11</v>
      </c>
      <c r="B15" s="43" t="s">
        <v>378</v>
      </c>
      <c r="C15" s="2" t="s">
        <v>173</v>
      </c>
      <c r="D15" s="3" t="s">
        <v>71</v>
      </c>
      <c r="E15" s="10" t="s">
        <v>242</v>
      </c>
      <c r="F15" s="56" t="s">
        <v>379</v>
      </c>
      <c r="G15" s="18" t="s">
        <v>676</v>
      </c>
      <c r="H15" s="18" t="s">
        <v>677</v>
      </c>
      <c r="I15" s="58" t="s">
        <v>582</v>
      </c>
      <c r="J15" s="76" t="str">
        <f t="shared" si="0"/>
        <v>yes</v>
      </c>
      <c r="K15" s="66" t="str">
        <f t="shared" si="1"/>
        <v>yes</v>
      </c>
      <c r="L15" s="13">
        <v>1994</v>
      </c>
      <c r="M15" s="25"/>
      <c r="N15" s="13">
        <v>2030</v>
      </c>
      <c r="O15" s="14" t="s">
        <v>259</v>
      </c>
      <c r="P15" s="17">
        <v>-0.13</v>
      </c>
      <c r="Q15" s="80"/>
      <c r="R15" s="93"/>
      <c r="S15" s="94"/>
      <c r="T15" s="17"/>
      <c r="U15" s="78"/>
      <c r="V15" s="106"/>
      <c r="W15" s="130"/>
      <c r="X15" s="84"/>
      <c r="Y15" s="76" t="str">
        <f t="shared" si="2"/>
        <v>no</v>
      </c>
      <c r="Z15" s="152"/>
      <c r="AA15" s="152"/>
      <c r="AB15" s="138"/>
      <c r="AC15" s="142"/>
      <c r="AD15" s="138"/>
      <c r="AE15" s="142"/>
      <c r="AF15" s="138"/>
      <c r="AG15" s="142"/>
      <c r="AH15" s="148"/>
      <c r="AI15" s="148"/>
      <c r="AJ15" s="138"/>
      <c r="AK15" s="142"/>
      <c r="AL15" s="154"/>
      <c r="AM15" s="76" t="str">
        <f t="shared" si="3"/>
        <v>yes</v>
      </c>
      <c r="AN15" s="84" t="s">
        <v>816</v>
      </c>
      <c r="AO15" s="189" t="s">
        <v>822</v>
      </c>
      <c r="AP15" s="154" t="s">
        <v>812</v>
      </c>
      <c r="AQ15" s="161"/>
      <c r="AR15" s="162"/>
      <c r="AS15" s="162"/>
      <c r="AT15" s="163"/>
      <c r="AU15" s="164"/>
      <c r="AV15" s="18">
        <v>1.65</v>
      </c>
      <c r="AW15" s="18">
        <v>4.7E-2</v>
      </c>
      <c r="AX15" s="165"/>
      <c r="AY15" s="218"/>
      <c r="AZ15" s="218"/>
      <c r="BA15" s="218"/>
      <c r="BB15" s="164"/>
      <c r="BC15" s="212"/>
      <c r="BD15" s="164"/>
      <c r="BE15" s="18"/>
      <c r="BF15" s="18"/>
      <c r="BG15" s="18"/>
      <c r="BH15" s="18"/>
      <c r="BI15" s="18"/>
      <c r="BJ15" s="18"/>
      <c r="BK15" s="18"/>
      <c r="BL15" s="165"/>
      <c r="BM15" s="194" t="s">
        <v>827</v>
      </c>
    </row>
    <row r="16" spans="1:65" ht="67.5" customHeight="1" x14ac:dyDescent="0.25">
      <c r="A16" s="42">
        <v>12</v>
      </c>
      <c r="B16" s="43" t="s">
        <v>311</v>
      </c>
      <c r="C16" s="2" t="s">
        <v>173</v>
      </c>
      <c r="D16" s="3" t="s">
        <v>30</v>
      </c>
      <c r="E16" s="10" t="s">
        <v>243</v>
      </c>
      <c r="F16" s="56" t="s">
        <v>312</v>
      </c>
      <c r="G16" s="26" t="s">
        <v>678</v>
      </c>
      <c r="H16" s="18" t="s">
        <v>580</v>
      </c>
      <c r="I16" s="58" t="s">
        <v>582</v>
      </c>
      <c r="J16" s="76" t="str">
        <f t="shared" si="0"/>
        <v>yes</v>
      </c>
      <c r="K16" s="66" t="str">
        <f t="shared" si="1"/>
        <v>yes</v>
      </c>
      <c r="L16" s="13" t="s">
        <v>254</v>
      </c>
      <c r="M16" s="25">
        <v>104</v>
      </c>
      <c r="N16" s="13">
        <v>2030</v>
      </c>
      <c r="O16" s="121" t="s">
        <v>760</v>
      </c>
      <c r="P16" s="17"/>
      <c r="Q16" s="80">
        <v>-0.32</v>
      </c>
      <c r="R16" s="93"/>
      <c r="S16" s="94">
        <v>-33</v>
      </c>
      <c r="T16" s="17"/>
      <c r="U16" s="78"/>
      <c r="V16" s="106"/>
      <c r="W16" s="130"/>
      <c r="X16" s="123" t="s">
        <v>764</v>
      </c>
      <c r="Y16" s="76" t="str">
        <f t="shared" si="2"/>
        <v>no</v>
      </c>
      <c r="Z16" s="152"/>
      <c r="AA16" s="152"/>
      <c r="AB16" s="138"/>
      <c r="AC16" s="142"/>
      <c r="AD16" s="138"/>
      <c r="AE16" s="142"/>
      <c r="AF16" s="138"/>
      <c r="AG16" s="142"/>
      <c r="AH16" s="148"/>
      <c r="AI16" s="148"/>
      <c r="AJ16" s="138"/>
      <c r="AK16" s="142"/>
      <c r="AL16" s="154"/>
      <c r="AM16" s="76" t="str">
        <f t="shared" si="3"/>
        <v>yes</v>
      </c>
      <c r="AN16" s="84" t="s">
        <v>816</v>
      </c>
      <c r="AO16" s="189" t="s">
        <v>822</v>
      </c>
      <c r="AP16" s="154" t="s">
        <v>814</v>
      </c>
      <c r="AQ16" s="161"/>
      <c r="AR16" s="162"/>
      <c r="AS16" s="162"/>
      <c r="AT16" s="163"/>
      <c r="AU16" s="170"/>
      <c r="AV16" s="29"/>
      <c r="AW16" s="29"/>
      <c r="AX16" s="171"/>
      <c r="AY16" s="219"/>
      <c r="AZ16" s="219"/>
      <c r="BA16" s="219"/>
      <c r="BB16" s="170"/>
      <c r="BC16" s="213"/>
      <c r="BD16" s="170">
        <v>464</v>
      </c>
      <c r="BE16" s="29">
        <v>18186</v>
      </c>
      <c r="BF16" s="29">
        <v>1345</v>
      </c>
      <c r="BG16" s="29">
        <v>1611</v>
      </c>
      <c r="BH16" s="29"/>
      <c r="BI16" s="29"/>
      <c r="BJ16" s="29"/>
      <c r="BK16" s="29"/>
      <c r="BL16" s="171"/>
      <c r="BM16" s="196" t="s">
        <v>871</v>
      </c>
    </row>
    <row r="17" spans="1:65" ht="67.5" customHeight="1" x14ac:dyDescent="0.25">
      <c r="A17" s="42">
        <v>13</v>
      </c>
      <c r="B17" s="43" t="s">
        <v>297</v>
      </c>
      <c r="C17" s="2" t="s">
        <v>173</v>
      </c>
      <c r="D17" s="3" t="s">
        <v>23</v>
      </c>
      <c r="E17" s="10" t="s">
        <v>244</v>
      </c>
      <c r="F17" s="56" t="s">
        <v>298</v>
      </c>
      <c r="G17" s="18" t="s">
        <v>671</v>
      </c>
      <c r="H17" s="18" t="s">
        <v>679</v>
      </c>
      <c r="I17" s="58" t="s">
        <v>582</v>
      </c>
      <c r="J17" s="76" t="str">
        <f t="shared" si="0"/>
        <v>yes</v>
      </c>
      <c r="K17" s="66" t="str">
        <f t="shared" si="1"/>
        <v>yes</v>
      </c>
      <c r="L17" s="13">
        <v>2010</v>
      </c>
      <c r="M17" s="25"/>
      <c r="N17" s="13">
        <v>2030</v>
      </c>
      <c r="O17" s="14" t="s">
        <v>259</v>
      </c>
      <c r="P17" s="17">
        <v>-0.15</v>
      </c>
      <c r="Q17" s="80"/>
      <c r="R17" s="93"/>
      <c r="S17" s="94"/>
      <c r="T17" s="17"/>
      <c r="U17" s="78"/>
      <c r="V17" s="106"/>
      <c r="W17" s="130"/>
      <c r="X17" s="84"/>
      <c r="Y17" s="76" t="str">
        <f t="shared" si="2"/>
        <v>no</v>
      </c>
      <c r="Z17" s="152"/>
      <c r="AA17" s="152"/>
      <c r="AB17" s="138"/>
      <c r="AC17" s="142"/>
      <c r="AD17" s="138"/>
      <c r="AE17" s="142"/>
      <c r="AF17" s="138"/>
      <c r="AG17" s="142"/>
      <c r="AH17" s="148"/>
      <c r="AI17" s="148"/>
      <c r="AJ17" s="138"/>
      <c r="AK17" s="142"/>
      <c r="AL17" s="154"/>
      <c r="AM17" s="76" t="str">
        <f t="shared" si="3"/>
        <v>no</v>
      </c>
      <c r="AN17" s="84"/>
      <c r="AO17" s="154"/>
      <c r="AP17" s="154"/>
      <c r="AQ17" s="161"/>
      <c r="AR17" s="162"/>
      <c r="AS17" s="162"/>
      <c r="AT17" s="163"/>
      <c r="AU17" s="164"/>
      <c r="AV17" s="18"/>
      <c r="AW17" s="18"/>
      <c r="AX17" s="165"/>
      <c r="AY17" s="218"/>
      <c r="AZ17" s="218"/>
      <c r="BA17" s="218"/>
      <c r="BB17" s="164"/>
      <c r="BC17" s="212"/>
      <c r="BD17" s="164"/>
      <c r="BE17" s="18"/>
      <c r="BF17" s="18"/>
      <c r="BG17" s="18"/>
      <c r="BH17" s="18"/>
      <c r="BI17" s="18"/>
      <c r="BJ17" s="18"/>
      <c r="BK17" s="18"/>
      <c r="BL17" s="165"/>
      <c r="BM17" s="194"/>
    </row>
    <row r="18" spans="1:65" ht="67.5" customHeight="1" x14ac:dyDescent="0.25">
      <c r="A18" s="42">
        <v>14</v>
      </c>
      <c r="B18" s="43" t="s">
        <v>549</v>
      </c>
      <c r="C18" s="2" t="s">
        <v>173</v>
      </c>
      <c r="D18" s="3" t="s">
        <v>162</v>
      </c>
      <c r="E18" s="10" t="s">
        <v>599</v>
      </c>
      <c r="F18" s="56" t="s">
        <v>550</v>
      </c>
      <c r="G18" s="18" t="s">
        <v>681</v>
      </c>
      <c r="H18" s="18" t="s">
        <v>682</v>
      </c>
      <c r="I18" s="58" t="s">
        <v>582</v>
      </c>
      <c r="J18" s="76" t="str">
        <f t="shared" si="0"/>
        <v>yes</v>
      </c>
      <c r="K18" s="66" t="str">
        <f t="shared" si="1"/>
        <v>yes</v>
      </c>
      <c r="L18" s="13" t="s">
        <v>254</v>
      </c>
      <c r="M18" s="25">
        <v>77.3</v>
      </c>
      <c r="N18" s="13">
        <v>2030</v>
      </c>
      <c r="O18" s="21" t="s">
        <v>259</v>
      </c>
      <c r="P18" s="17">
        <v>-0.22</v>
      </c>
      <c r="Q18" s="80"/>
      <c r="R18" s="93"/>
      <c r="S18" s="94"/>
      <c r="T18" s="17"/>
      <c r="U18" s="78"/>
      <c r="V18" s="106"/>
      <c r="W18" s="130"/>
      <c r="X18" s="83" t="s">
        <v>741</v>
      </c>
      <c r="Y18" s="76" t="str">
        <f t="shared" si="2"/>
        <v>no</v>
      </c>
      <c r="Z18" s="152"/>
      <c r="AA18" s="152"/>
      <c r="AB18" s="138"/>
      <c r="AC18" s="142"/>
      <c r="AD18" s="138"/>
      <c r="AE18" s="142"/>
      <c r="AF18" s="138"/>
      <c r="AG18" s="142"/>
      <c r="AH18" s="148"/>
      <c r="AI18" s="148"/>
      <c r="AJ18" s="138"/>
      <c r="AK18" s="142"/>
      <c r="AL18" s="154"/>
      <c r="AM18" s="76" t="str">
        <f t="shared" si="3"/>
        <v>no</v>
      </c>
      <c r="AN18" s="84"/>
      <c r="AO18" s="154"/>
      <c r="AP18" s="154"/>
      <c r="AQ18" s="161"/>
      <c r="AR18" s="162"/>
      <c r="AS18" s="162"/>
      <c r="AT18" s="163"/>
      <c r="AU18" s="164"/>
      <c r="AV18" s="18"/>
      <c r="AW18" s="18"/>
      <c r="AX18" s="165"/>
      <c r="AY18" s="218"/>
      <c r="AZ18" s="218"/>
      <c r="BA18" s="218"/>
      <c r="BB18" s="164"/>
      <c r="BC18" s="212"/>
      <c r="BD18" s="164"/>
      <c r="BE18" s="18"/>
      <c r="BF18" s="18"/>
      <c r="BG18" s="18"/>
      <c r="BH18" s="18"/>
      <c r="BI18" s="18"/>
      <c r="BJ18" s="18"/>
      <c r="BK18" s="18"/>
      <c r="BL18" s="165"/>
      <c r="BM18" s="194"/>
    </row>
    <row r="19" spans="1:65" ht="67.5" customHeight="1" x14ac:dyDescent="0.25">
      <c r="A19" s="42">
        <v>15</v>
      </c>
      <c r="B19" s="43" t="s">
        <v>437</v>
      </c>
      <c r="C19" s="2" t="s">
        <v>173</v>
      </c>
      <c r="D19" s="3" t="s">
        <v>101</v>
      </c>
      <c r="E19" s="10" t="s">
        <v>600</v>
      </c>
      <c r="F19" s="56" t="s">
        <v>438</v>
      </c>
      <c r="G19" s="18" t="s">
        <v>680</v>
      </c>
      <c r="H19" s="18" t="s">
        <v>580</v>
      </c>
      <c r="I19" s="58" t="s">
        <v>582</v>
      </c>
      <c r="J19" s="76" t="str">
        <f t="shared" si="0"/>
        <v>yes</v>
      </c>
      <c r="K19" s="66" t="str">
        <f t="shared" si="1"/>
        <v>yes</v>
      </c>
      <c r="L19" s="13" t="s">
        <v>254</v>
      </c>
      <c r="M19" s="67">
        <v>9.2690000000000001</v>
      </c>
      <c r="N19" s="13">
        <v>2030</v>
      </c>
      <c r="O19" s="14" t="s">
        <v>259</v>
      </c>
      <c r="P19" s="17">
        <v>-0.3</v>
      </c>
      <c r="Q19" s="80"/>
      <c r="R19" s="93"/>
      <c r="S19" s="94"/>
      <c r="T19" s="17"/>
      <c r="U19" s="78"/>
      <c r="V19" s="106"/>
      <c r="W19" s="130"/>
      <c r="X19" s="84"/>
      <c r="Y19" s="76" t="str">
        <f t="shared" si="2"/>
        <v>no</v>
      </c>
      <c r="Z19" s="152"/>
      <c r="AA19" s="152"/>
      <c r="AB19" s="138"/>
      <c r="AC19" s="142"/>
      <c r="AD19" s="138"/>
      <c r="AE19" s="142"/>
      <c r="AF19" s="138"/>
      <c r="AG19" s="142"/>
      <c r="AH19" s="148"/>
      <c r="AI19" s="148"/>
      <c r="AJ19" s="138"/>
      <c r="AK19" s="142"/>
      <c r="AL19" s="154"/>
      <c r="AM19" s="76" t="str">
        <f t="shared" si="3"/>
        <v>no</v>
      </c>
      <c r="AN19" s="84"/>
      <c r="AO19" s="154"/>
      <c r="AP19" s="154"/>
      <c r="AQ19" s="161"/>
      <c r="AR19" s="162"/>
      <c r="AS19" s="162"/>
      <c r="AT19" s="163"/>
      <c r="AU19" s="164"/>
      <c r="AV19" s="18"/>
      <c r="AW19" s="18"/>
      <c r="AX19" s="165"/>
      <c r="AY19" s="218"/>
      <c r="AZ19" s="218"/>
      <c r="BA19" s="218"/>
      <c r="BB19" s="164"/>
      <c r="BC19" s="212"/>
      <c r="BD19" s="164"/>
      <c r="BE19" s="18"/>
      <c r="BF19" s="18"/>
      <c r="BG19" s="18"/>
      <c r="BH19" s="18"/>
      <c r="BI19" s="18"/>
      <c r="BJ19" s="18"/>
      <c r="BK19" s="18"/>
      <c r="BL19" s="165"/>
      <c r="BM19" s="194"/>
    </row>
    <row r="20" spans="1:65" ht="67.5" customHeight="1" x14ac:dyDescent="0.25">
      <c r="A20" s="42">
        <v>16</v>
      </c>
      <c r="B20" s="43" t="s">
        <v>570</v>
      </c>
      <c r="C20" s="2" t="s">
        <v>173</v>
      </c>
      <c r="D20" s="3" t="s">
        <v>172</v>
      </c>
      <c r="E20" s="10" t="s">
        <v>601</v>
      </c>
      <c r="F20" s="56" t="s">
        <v>571</v>
      </c>
      <c r="G20" s="18" t="s">
        <v>671</v>
      </c>
      <c r="H20" s="18" t="s">
        <v>683</v>
      </c>
      <c r="I20" s="58" t="s">
        <v>582</v>
      </c>
      <c r="J20" s="76" t="str">
        <f t="shared" si="0"/>
        <v>yes</v>
      </c>
      <c r="K20" s="66" t="str">
        <f t="shared" si="1"/>
        <v>yes</v>
      </c>
      <c r="L20" s="13" t="s">
        <v>254</v>
      </c>
      <c r="M20" s="68"/>
      <c r="N20" s="13">
        <v>2030</v>
      </c>
      <c r="O20" s="121" t="s">
        <v>757</v>
      </c>
      <c r="P20" s="17"/>
      <c r="Q20" s="80"/>
      <c r="R20" s="93"/>
      <c r="S20" s="94"/>
      <c r="T20" s="17"/>
      <c r="U20" s="80">
        <v>-0.33</v>
      </c>
      <c r="V20" s="106"/>
      <c r="W20" s="130"/>
      <c r="X20" s="84" t="s">
        <v>662</v>
      </c>
      <c r="Y20" s="76" t="str">
        <f t="shared" si="2"/>
        <v>no</v>
      </c>
      <c r="Z20" s="152"/>
      <c r="AA20" s="152"/>
      <c r="AB20" s="138"/>
      <c r="AC20" s="142"/>
      <c r="AD20" s="138"/>
      <c r="AE20" s="142"/>
      <c r="AF20" s="138"/>
      <c r="AG20" s="142"/>
      <c r="AH20" s="148"/>
      <c r="AI20" s="148"/>
      <c r="AJ20" s="138"/>
      <c r="AK20" s="142"/>
      <c r="AL20" s="154"/>
      <c r="AM20" s="76" t="str">
        <f t="shared" si="3"/>
        <v>no</v>
      </c>
      <c r="AN20" s="84"/>
      <c r="AO20" s="154"/>
      <c r="AP20" s="154"/>
      <c r="AQ20" s="161"/>
      <c r="AR20" s="162"/>
      <c r="AS20" s="162"/>
      <c r="AT20" s="163"/>
      <c r="AU20" s="164"/>
      <c r="AV20" s="18"/>
      <c r="AW20" s="18"/>
      <c r="AX20" s="165"/>
      <c r="AY20" s="218"/>
      <c r="AZ20" s="218"/>
      <c r="BA20" s="218"/>
      <c r="BB20" s="164"/>
      <c r="BC20" s="212"/>
      <c r="BD20" s="164"/>
      <c r="BE20" s="18"/>
      <c r="BF20" s="18"/>
      <c r="BG20" s="18"/>
      <c r="BH20" s="18"/>
      <c r="BI20" s="18"/>
      <c r="BJ20" s="18"/>
      <c r="BK20" s="18"/>
      <c r="BL20" s="165"/>
      <c r="BM20" s="194"/>
    </row>
    <row r="21" spans="1:65" ht="67.5" customHeight="1" x14ac:dyDescent="0.25">
      <c r="A21" s="42">
        <v>17</v>
      </c>
      <c r="B21" s="43" t="s">
        <v>413</v>
      </c>
      <c r="C21" s="2" t="s">
        <v>173</v>
      </c>
      <c r="D21" s="3" t="s">
        <v>88</v>
      </c>
      <c r="E21" s="10" t="s">
        <v>602</v>
      </c>
      <c r="F21" s="56" t="s">
        <v>414</v>
      </c>
      <c r="G21" s="18" t="s">
        <v>671</v>
      </c>
      <c r="H21" s="18" t="s">
        <v>684</v>
      </c>
      <c r="I21" s="58" t="s">
        <v>582</v>
      </c>
      <c r="J21" s="76" t="str">
        <f t="shared" si="0"/>
        <v>yes</v>
      </c>
      <c r="K21" s="66" t="str">
        <f t="shared" si="1"/>
        <v>yes</v>
      </c>
      <c r="L21" s="13" t="s">
        <v>254</v>
      </c>
      <c r="M21" s="25">
        <v>143</v>
      </c>
      <c r="N21" s="13">
        <v>2030</v>
      </c>
      <c r="O21" s="14" t="s">
        <v>259</v>
      </c>
      <c r="P21" s="17">
        <v>-0.3</v>
      </c>
      <c r="Q21" s="80"/>
      <c r="R21" s="93"/>
      <c r="S21" s="94"/>
      <c r="T21" s="17"/>
      <c r="U21" s="78"/>
      <c r="V21" s="106"/>
      <c r="W21" s="130"/>
      <c r="X21" s="84"/>
      <c r="Y21" s="76" t="str">
        <f t="shared" si="2"/>
        <v>no</v>
      </c>
      <c r="Z21" s="152"/>
      <c r="AA21" s="152"/>
      <c r="AB21" s="138"/>
      <c r="AC21" s="142"/>
      <c r="AD21" s="138"/>
      <c r="AE21" s="142"/>
      <c r="AF21" s="138"/>
      <c r="AG21" s="142"/>
      <c r="AH21" s="148"/>
      <c r="AI21" s="148"/>
      <c r="AJ21" s="138"/>
      <c r="AK21" s="142"/>
      <c r="AL21" s="154"/>
      <c r="AM21" s="76" t="str">
        <f t="shared" si="3"/>
        <v>no</v>
      </c>
      <c r="AN21" s="84"/>
      <c r="AO21" s="154"/>
      <c r="AP21" s="154"/>
      <c r="AQ21" s="161"/>
      <c r="AR21" s="162"/>
      <c r="AS21" s="162"/>
      <c r="AT21" s="163"/>
      <c r="AU21" s="164"/>
      <c r="AV21" s="18"/>
      <c r="AW21" s="18"/>
      <c r="AX21" s="165"/>
      <c r="AY21" s="218"/>
      <c r="AZ21" s="218"/>
      <c r="BA21" s="218"/>
      <c r="BB21" s="164"/>
      <c r="BC21" s="212"/>
      <c r="BD21" s="164"/>
      <c r="BE21" s="18"/>
      <c r="BF21" s="18"/>
      <c r="BG21" s="18"/>
      <c r="BH21" s="18"/>
      <c r="BI21" s="18"/>
      <c r="BJ21" s="18"/>
      <c r="BK21" s="18"/>
      <c r="BL21" s="165"/>
      <c r="BM21" s="194"/>
    </row>
    <row r="22" spans="1:65" ht="67.5" customHeight="1" x14ac:dyDescent="0.25">
      <c r="A22" s="42">
        <v>18</v>
      </c>
      <c r="B22" s="43" t="s">
        <v>502</v>
      </c>
      <c r="C22" s="2" t="s">
        <v>173</v>
      </c>
      <c r="D22" s="3" t="s">
        <v>139</v>
      </c>
      <c r="E22" s="10" t="s">
        <v>603</v>
      </c>
      <c r="F22" s="56" t="s">
        <v>503</v>
      </c>
      <c r="G22" s="26" t="s">
        <v>685</v>
      </c>
      <c r="H22" s="18" t="s">
        <v>580</v>
      </c>
      <c r="I22" s="58" t="s">
        <v>582</v>
      </c>
      <c r="J22" s="76" t="str">
        <f t="shared" si="0"/>
        <v>yes</v>
      </c>
      <c r="K22" s="66" t="str">
        <f t="shared" si="1"/>
        <v>yes</v>
      </c>
      <c r="L22" s="13" t="s">
        <v>254</v>
      </c>
      <c r="M22" s="25">
        <v>37</v>
      </c>
      <c r="N22" s="13">
        <v>2030</v>
      </c>
      <c r="O22" s="14" t="s">
        <v>259</v>
      </c>
      <c r="P22" s="17">
        <v>-0.05</v>
      </c>
      <c r="Q22" s="80">
        <v>-0.21</v>
      </c>
      <c r="R22" s="93"/>
      <c r="S22" s="94"/>
      <c r="T22" s="17"/>
      <c r="U22" s="78"/>
      <c r="V22" s="106"/>
      <c r="W22" s="130"/>
      <c r="X22" s="84"/>
      <c r="Y22" s="76" t="str">
        <f t="shared" si="2"/>
        <v>no</v>
      </c>
      <c r="Z22" s="152"/>
      <c r="AA22" s="152"/>
      <c r="AB22" s="138"/>
      <c r="AC22" s="142"/>
      <c r="AD22" s="138"/>
      <c r="AE22" s="142"/>
      <c r="AF22" s="138"/>
      <c r="AG22" s="142"/>
      <c r="AH22" s="148"/>
      <c r="AI22" s="148"/>
      <c r="AJ22" s="138"/>
      <c r="AK22" s="142"/>
      <c r="AL22" s="154"/>
      <c r="AM22" s="76" t="str">
        <f t="shared" si="3"/>
        <v>yes</v>
      </c>
      <c r="AN22" s="84" t="s">
        <v>816</v>
      </c>
      <c r="AO22" s="189" t="s">
        <v>817</v>
      </c>
      <c r="AP22" s="154" t="s">
        <v>812</v>
      </c>
      <c r="AQ22" s="161"/>
      <c r="AR22" s="162"/>
      <c r="AS22" s="162"/>
      <c r="AT22" s="163"/>
      <c r="AU22" s="170">
        <v>0.35</v>
      </c>
      <c r="AV22" s="29">
        <v>0.2</v>
      </c>
      <c r="AW22" s="29">
        <v>2.66</v>
      </c>
      <c r="AX22" s="171"/>
      <c r="AY22" s="219"/>
      <c r="AZ22" s="219"/>
      <c r="BA22" s="219"/>
      <c r="BB22" s="170"/>
      <c r="BC22" s="213"/>
      <c r="BD22" s="170"/>
      <c r="BE22" s="29"/>
      <c r="BF22" s="29"/>
      <c r="BG22" s="29"/>
      <c r="BH22" s="29"/>
      <c r="BI22" s="29"/>
      <c r="BJ22" s="29"/>
      <c r="BK22" s="29"/>
      <c r="BL22" s="171"/>
      <c r="BM22" s="195"/>
    </row>
    <row r="23" spans="1:65" ht="67.5" customHeight="1" x14ac:dyDescent="0.25">
      <c r="A23" s="42">
        <v>19</v>
      </c>
      <c r="B23" s="43" t="s">
        <v>305</v>
      </c>
      <c r="C23" s="2" t="s">
        <v>173</v>
      </c>
      <c r="D23" s="3" t="s">
        <v>27</v>
      </c>
      <c r="E23" s="10" t="s">
        <v>604</v>
      </c>
      <c r="F23" s="56" t="s">
        <v>306</v>
      </c>
      <c r="G23" s="29"/>
      <c r="H23" s="18" t="s">
        <v>686</v>
      </c>
      <c r="I23" s="58" t="s">
        <v>582</v>
      </c>
      <c r="J23" s="76" t="str">
        <f t="shared" si="0"/>
        <v>yes</v>
      </c>
      <c r="K23" s="66" t="str">
        <f t="shared" si="1"/>
        <v>yes</v>
      </c>
      <c r="L23" s="13" t="s">
        <v>254</v>
      </c>
      <c r="M23" s="25">
        <v>118</v>
      </c>
      <c r="N23" s="13">
        <v>2030</v>
      </c>
      <c r="O23" s="14" t="s">
        <v>259</v>
      </c>
      <c r="P23" s="17">
        <v>-6.6000000000000003E-2</v>
      </c>
      <c r="Q23" s="80">
        <v>-0.11600000000000001</v>
      </c>
      <c r="R23" s="93"/>
      <c r="S23" s="94"/>
      <c r="T23" s="17"/>
      <c r="U23" s="78"/>
      <c r="V23" s="106"/>
      <c r="W23" s="130"/>
      <c r="X23" s="84"/>
      <c r="Y23" s="76" t="str">
        <f t="shared" si="2"/>
        <v>no</v>
      </c>
      <c r="Z23" s="152"/>
      <c r="AA23" s="152"/>
      <c r="AB23" s="138"/>
      <c r="AC23" s="142"/>
      <c r="AD23" s="138"/>
      <c r="AE23" s="142"/>
      <c r="AF23" s="138"/>
      <c r="AG23" s="142"/>
      <c r="AH23" s="148"/>
      <c r="AI23" s="148"/>
      <c r="AJ23" s="138"/>
      <c r="AK23" s="142"/>
      <c r="AL23" s="154"/>
      <c r="AM23" s="76" t="str">
        <f t="shared" si="3"/>
        <v>yes</v>
      </c>
      <c r="AN23" s="84" t="s">
        <v>816</v>
      </c>
      <c r="AO23" s="154" t="s">
        <v>817</v>
      </c>
      <c r="AP23" s="154" t="s">
        <v>812</v>
      </c>
      <c r="AQ23" s="161"/>
      <c r="AR23" s="162"/>
      <c r="AS23" s="162"/>
      <c r="AT23" s="163"/>
      <c r="AU23" s="170"/>
      <c r="AV23" s="29">
        <v>0.20899999999999999</v>
      </c>
      <c r="AW23" s="29">
        <v>0.03</v>
      </c>
      <c r="AX23" s="171"/>
      <c r="AY23" s="219"/>
      <c r="AZ23" s="219"/>
      <c r="BA23" s="219"/>
      <c r="BB23" s="170"/>
      <c r="BC23" s="213"/>
      <c r="BD23" s="170"/>
      <c r="BE23" s="29"/>
      <c r="BF23" s="29"/>
      <c r="BG23" s="29"/>
      <c r="BH23" s="29"/>
      <c r="BI23" s="29"/>
      <c r="BJ23" s="29"/>
      <c r="BK23" s="29"/>
      <c r="BL23" s="171"/>
      <c r="BM23" s="195"/>
    </row>
    <row r="24" spans="1:65" ht="67.5" customHeight="1" x14ac:dyDescent="0.25">
      <c r="A24" s="42">
        <v>20</v>
      </c>
      <c r="B24" s="43" t="s">
        <v>261</v>
      </c>
      <c r="C24" s="2" t="s">
        <v>173</v>
      </c>
      <c r="D24" s="3" t="s">
        <v>4</v>
      </c>
      <c r="E24" s="10" t="s">
        <v>605</v>
      </c>
      <c r="F24" s="56" t="s">
        <v>262</v>
      </c>
      <c r="G24" s="18"/>
      <c r="H24" s="18" t="s">
        <v>687</v>
      </c>
      <c r="I24" s="58" t="s">
        <v>582</v>
      </c>
      <c r="J24" s="76" t="str">
        <f t="shared" si="0"/>
        <v>yes</v>
      </c>
      <c r="K24" s="66" t="str">
        <f t="shared" si="1"/>
        <v>yes</v>
      </c>
      <c r="L24" s="13" t="s">
        <v>254</v>
      </c>
      <c r="M24" s="25">
        <v>193</v>
      </c>
      <c r="N24" s="13">
        <v>2030</v>
      </c>
      <c r="O24" s="14" t="s">
        <v>259</v>
      </c>
      <c r="P24" s="17">
        <v>-0.35</v>
      </c>
      <c r="Q24" s="80">
        <v>-0.5</v>
      </c>
      <c r="R24" s="93"/>
      <c r="S24" s="94"/>
      <c r="T24" s="17"/>
      <c r="U24" s="78"/>
      <c r="V24" s="106"/>
      <c r="W24" s="130"/>
      <c r="X24" s="84"/>
      <c r="Y24" s="76" t="str">
        <f t="shared" si="2"/>
        <v>no</v>
      </c>
      <c r="Z24" s="152"/>
      <c r="AA24" s="152"/>
      <c r="AB24" s="138"/>
      <c r="AC24" s="142"/>
      <c r="AD24" s="138"/>
      <c r="AE24" s="142"/>
      <c r="AF24" s="138"/>
      <c r="AG24" s="142"/>
      <c r="AH24" s="148"/>
      <c r="AI24" s="148"/>
      <c r="AJ24" s="138"/>
      <c r="AK24" s="142"/>
      <c r="AL24" s="154"/>
      <c r="AM24" s="76" t="str">
        <f t="shared" si="3"/>
        <v>yes</v>
      </c>
      <c r="AN24" s="84" t="s">
        <v>816</v>
      </c>
      <c r="AO24" s="154" t="s">
        <v>817</v>
      </c>
      <c r="AP24" s="154" t="s">
        <v>812</v>
      </c>
      <c r="AQ24" s="161"/>
      <c r="AR24" s="162"/>
      <c r="AS24" s="162"/>
      <c r="AT24" s="163"/>
      <c r="AU24" s="164">
        <v>0.1</v>
      </c>
      <c r="AV24" s="18">
        <f>0.26-0.18+0.7</f>
        <v>0.78</v>
      </c>
      <c r="AW24" s="18"/>
      <c r="AX24" s="165"/>
      <c r="AY24" s="218"/>
      <c r="AZ24" s="218"/>
      <c r="BA24" s="218"/>
      <c r="BB24" s="164"/>
      <c r="BC24" s="212"/>
      <c r="BD24" s="164"/>
      <c r="BE24" s="18"/>
      <c r="BF24" s="18"/>
      <c r="BG24" s="18"/>
      <c r="BH24" s="18"/>
      <c r="BI24" s="18"/>
      <c r="BJ24" s="18"/>
      <c r="BK24" s="18"/>
      <c r="BL24" s="165"/>
      <c r="BM24" s="194"/>
    </row>
    <row r="25" spans="1:65" ht="67.5" customHeight="1" x14ac:dyDescent="0.25">
      <c r="A25" s="42">
        <v>21</v>
      </c>
      <c r="B25" s="43" t="s">
        <v>179</v>
      </c>
      <c r="C25" s="2" t="s">
        <v>173</v>
      </c>
      <c r="D25" s="3" t="s">
        <v>111</v>
      </c>
      <c r="E25" s="10" t="s">
        <v>606</v>
      </c>
      <c r="F25" s="56" t="s">
        <v>456</v>
      </c>
      <c r="G25" s="18"/>
      <c r="H25" s="18" t="s">
        <v>688</v>
      </c>
      <c r="I25" s="58" t="s">
        <v>582</v>
      </c>
      <c r="J25" s="76" t="str">
        <f t="shared" si="0"/>
        <v>yes</v>
      </c>
      <c r="K25" s="66" t="str">
        <f t="shared" si="1"/>
        <v>yes</v>
      </c>
      <c r="L25" s="13" t="s">
        <v>254</v>
      </c>
      <c r="M25" s="25">
        <v>22.6</v>
      </c>
      <c r="N25" s="13">
        <v>2030</v>
      </c>
      <c r="O25" s="121" t="s">
        <v>760</v>
      </c>
      <c r="P25" s="17"/>
      <c r="Q25" s="80">
        <v>-0.89</v>
      </c>
      <c r="R25" s="93">
        <v>-2</v>
      </c>
      <c r="S25" s="94">
        <v>-20</v>
      </c>
      <c r="T25" s="17"/>
      <c r="U25" s="78"/>
      <c r="V25" s="106"/>
      <c r="W25" s="130"/>
      <c r="X25" s="84"/>
      <c r="Y25" s="76" t="str">
        <f t="shared" si="2"/>
        <v>yes</v>
      </c>
      <c r="Z25" s="152" t="s">
        <v>816</v>
      </c>
      <c r="AA25" s="152" t="s">
        <v>805</v>
      </c>
      <c r="AB25" s="138"/>
      <c r="AC25" s="142"/>
      <c r="AD25" s="138"/>
      <c r="AE25" s="142"/>
      <c r="AF25" s="138"/>
      <c r="AG25" s="142">
        <v>0.7</v>
      </c>
      <c r="AH25" s="148"/>
      <c r="AI25" s="148"/>
      <c r="AJ25" s="138"/>
      <c r="AK25" s="142"/>
      <c r="AL25" s="224" t="s">
        <v>843</v>
      </c>
      <c r="AM25" s="76" t="str">
        <f t="shared" si="3"/>
        <v>no</v>
      </c>
      <c r="AN25" s="84"/>
      <c r="AO25" s="154"/>
      <c r="AP25" s="154"/>
      <c r="AQ25" s="161"/>
      <c r="AR25" s="162"/>
      <c r="AS25" s="162"/>
      <c r="AT25" s="163"/>
      <c r="AU25" s="164"/>
      <c r="AV25" s="18"/>
      <c r="AW25" s="18"/>
      <c r="AX25" s="165"/>
      <c r="AY25" s="218"/>
      <c r="AZ25" s="218"/>
      <c r="BA25" s="218"/>
      <c r="BB25" s="164"/>
      <c r="BC25" s="212"/>
      <c r="BD25" s="164"/>
      <c r="BE25" s="18"/>
      <c r="BF25" s="18"/>
      <c r="BG25" s="18"/>
      <c r="BH25" s="18"/>
      <c r="BI25" s="18"/>
      <c r="BJ25" s="18"/>
      <c r="BK25" s="18"/>
      <c r="BL25" s="165"/>
      <c r="BM25" s="194"/>
    </row>
    <row r="26" spans="1:65" ht="67.5" customHeight="1" x14ac:dyDescent="0.25">
      <c r="A26" s="42">
        <v>22</v>
      </c>
      <c r="B26" s="43" t="s">
        <v>329</v>
      </c>
      <c r="C26" s="2" t="s">
        <v>173</v>
      </c>
      <c r="D26" s="3" t="s">
        <v>38</v>
      </c>
      <c r="E26" s="10" t="s">
        <v>607</v>
      </c>
      <c r="F26" s="56" t="s">
        <v>330</v>
      </c>
      <c r="G26" s="18"/>
      <c r="H26" s="18" t="s">
        <v>580</v>
      </c>
      <c r="I26" s="58" t="s">
        <v>582</v>
      </c>
      <c r="J26" s="76" t="str">
        <f t="shared" si="0"/>
        <v>yes</v>
      </c>
      <c r="K26" s="66" t="str">
        <f t="shared" si="1"/>
        <v>yes</v>
      </c>
      <c r="L26" s="13" t="s">
        <v>254</v>
      </c>
      <c r="M26" s="24">
        <v>26</v>
      </c>
      <c r="N26" s="22">
        <v>2030</v>
      </c>
      <c r="O26" s="121" t="s">
        <v>760</v>
      </c>
      <c r="P26" s="106"/>
      <c r="Q26" s="111"/>
      <c r="R26" s="97">
        <v>-8.16</v>
      </c>
      <c r="S26" s="98">
        <v>-13.36</v>
      </c>
      <c r="T26" s="17"/>
      <c r="U26" s="78"/>
      <c r="V26" s="106"/>
      <c r="W26" s="130"/>
      <c r="X26" s="86" t="s">
        <v>744</v>
      </c>
      <c r="Y26" s="76" t="str">
        <f t="shared" si="2"/>
        <v>no</v>
      </c>
      <c r="Z26" s="152"/>
      <c r="AA26" s="152"/>
      <c r="AB26" s="138"/>
      <c r="AC26" s="142"/>
      <c r="AD26" s="138"/>
      <c r="AE26" s="142"/>
      <c r="AF26" s="138"/>
      <c r="AG26" s="142"/>
      <c r="AH26" s="148"/>
      <c r="AI26" s="148"/>
      <c r="AJ26" s="138"/>
      <c r="AK26" s="142"/>
      <c r="AL26" s="154"/>
      <c r="AM26" s="76" t="str">
        <f t="shared" si="3"/>
        <v>yes</v>
      </c>
      <c r="AN26" s="84" t="s">
        <v>816</v>
      </c>
      <c r="AO26" s="154" t="s">
        <v>817</v>
      </c>
      <c r="AP26" s="154" t="s">
        <v>825</v>
      </c>
      <c r="AQ26" s="161"/>
      <c r="AR26" s="162"/>
      <c r="AS26" s="162"/>
      <c r="AT26" s="163"/>
      <c r="AU26" s="164"/>
      <c r="AV26" s="18"/>
      <c r="AW26" s="18"/>
      <c r="AX26" s="165"/>
      <c r="AY26" s="218"/>
      <c r="AZ26" s="223">
        <v>0.85</v>
      </c>
      <c r="BA26" s="218"/>
      <c r="BB26" s="164"/>
      <c r="BC26" s="212"/>
      <c r="BD26" s="164"/>
      <c r="BE26" s="18"/>
      <c r="BF26" s="18"/>
      <c r="BG26" s="18"/>
      <c r="BH26" s="18"/>
      <c r="BI26" s="18"/>
      <c r="BJ26" s="18"/>
      <c r="BK26" s="18"/>
      <c r="BL26" s="165"/>
      <c r="BM26" s="194" t="s">
        <v>689</v>
      </c>
    </row>
    <row r="27" spans="1:65" ht="67.5" customHeight="1" x14ac:dyDescent="0.25">
      <c r="A27" s="42">
        <v>23</v>
      </c>
      <c r="B27" s="43" t="s">
        <v>365</v>
      </c>
      <c r="C27" s="2" t="s">
        <v>173</v>
      </c>
      <c r="D27" s="3" t="s">
        <v>59</v>
      </c>
      <c r="E27" s="10" t="s">
        <v>608</v>
      </c>
      <c r="F27" s="56" t="s">
        <v>366</v>
      </c>
      <c r="G27" s="18"/>
      <c r="H27" s="18"/>
      <c r="I27" s="58" t="s">
        <v>582</v>
      </c>
      <c r="J27" s="76" t="str">
        <f t="shared" si="0"/>
        <v>yes</v>
      </c>
      <c r="K27" s="66" t="str">
        <f t="shared" si="1"/>
        <v>yes</v>
      </c>
      <c r="L27" s="13" t="s">
        <v>254</v>
      </c>
      <c r="M27" s="25">
        <v>178</v>
      </c>
      <c r="N27" s="22">
        <v>2030</v>
      </c>
      <c r="O27" s="14" t="s">
        <v>259</v>
      </c>
      <c r="P27" s="17">
        <v>-0.5</v>
      </c>
      <c r="Q27" s="80"/>
      <c r="R27" s="93"/>
      <c r="S27" s="94"/>
      <c r="T27" s="17"/>
      <c r="U27" s="78"/>
      <c r="V27" s="106"/>
      <c r="W27" s="130"/>
      <c r="X27" s="86" t="s">
        <v>745</v>
      </c>
      <c r="Y27" s="76" t="str">
        <f t="shared" si="2"/>
        <v>no</v>
      </c>
      <c r="Z27" s="152"/>
      <c r="AA27" s="152"/>
      <c r="AB27" s="138"/>
      <c r="AC27" s="142"/>
      <c r="AD27" s="138"/>
      <c r="AE27" s="142"/>
      <c r="AF27" s="138"/>
      <c r="AG27" s="142"/>
      <c r="AH27" s="148"/>
      <c r="AI27" s="148"/>
      <c r="AJ27" s="138"/>
      <c r="AK27" s="142"/>
      <c r="AL27" s="154"/>
      <c r="AM27" s="76" t="str">
        <f t="shared" si="3"/>
        <v>yes</v>
      </c>
      <c r="AN27" s="84" t="s">
        <v>816</v>
      </c>
      <c r="AO27" s="154" t="s">
        <v>817</v>
      </c>
      <c r="AP27" s="154" t="s">
        <v>825</v>
      </c>
      <c r="AQ27" s="161"/>
      <c r="AR27" s="162"/>
      <c r="AS27" s="162"/>
      <c r="AT27" s="163"/>
      <c r="AU27" s="164"/>
      <c r="AV27" s="18"/>
      <c r="AW27" s="18"/>
      <c r="AX27" s="165"/>
      <c r="AY27" s="218"/>
      <c r="AZ27" s="223">
        <v>0.8</v>
      </c>
      <c r="BA27" s="218"/>
      <c r="BB27" s="164"/>
      <c r="BC27" s="212"/>
      <c r="BD27" s="164"/>
      <c r="BE27" s="18"/>
      <c r="BF27" s="18"/>
      <c r="BG27" s="18"/>
      <c r="BH27" s="18"/>
      <c r="BI27" s="18"/>
      <c r="BJ27" s="18"/>
      <c r="BK27" s="18"/>
      <c r="BL27" s="165"/>
      <c r="BM27" s="194" t="s">
        <v>690</v>
      </c>
    </row>
    <row r="28" spans="1:65" ht="67.5" customHeight="1" x14ac:dyDescent="0.25">
      <c r="A28" s="42">
        <v>24</v>
      </c>
      <c r="B28" s="43" t="s">
        <v>288</v>
      </c>
      <c r="C28" s="2" t="s">
        <v>173</v>
      </c>
      <c r="D28" s="3" t="s">
        <v>18</v>
      </c>
      <c r="E28" s="10" t="s">
        <v>609</v>
      </c>
      <c r="F28" s="56" t="s">
        <v>289</v>
      </c>
      <c r="G28" s="18"/>
      <c r="H28" s="18"/>
      <c r="I28" s="58"/>
      <c r="J28" s="76" t="str">
        <f t="shared" si="0"/>
        <v>no</v>
      </c>
      <c r="K28" s="66" t="str">
        <f t="shared" si="1"/>
        <v>no</v>
      </c>
      <c r="L28" s="13"/>
      <c r="M28" s="25"/>
      <c r="N28" s="13"/>
      <c r="O28" s="14"/>
      <c r="P28" s="17"/>
      <c r="Q28" s="80"/>
      <c r="R28" s="93"/>
      <c r="S28" s="94"/>
      <c r="T28" s="17"/>
      <c r="U28" s="78"/>
      <c r="V28" s="106"/>
      <c r="W28" s="130"/>
      <c r="X28" s="82" t="s">
        <v>255</v>
      </c>
      <c r="Y28" s="76" t="str">
        <f t="shared" si="2"/>
        <v>no</v>
      </c>
      <c r="Z28" s="152"/>
      <c r="AA28" s="152"/>
      <c r="AB28" s="138"/>
      <c r="AC28" s="142"/>
      <c r="AD28" s="138"/>
      <c r="AE28" s="142"/>
      <c r="AF28" s="138"/>
      <c r="AG28" s="142"/>
      <c r="AH28" s="148"/>
      <c r="AI28" s="148"/>
      <c r="AJ28" s="138"/>
      <c r="AK28" s="142"/>
      <c r="AL28" s="154"/>
      <c r="AM28" s="76" t="str">
        <f t="shared" si="3"/>
        <v>no</v>
      </c>
      <c r="AN28" s="84"/>
      <c r="AO28" s="154"/>
      <c r="AP28" s="154"/>
      <c r="AQ28" s="161"/>
      <c r="AR28" s="162"/>
      <c r="AS28" s="162"/>
      <c r="AT28" s="163"/>
      <c r="AU28" s="164"/>
      <c r="AV28" s="18"/>
      <c r="AW28" s="18"/>
      <c r="AX28" s="165"/>
      <c r="AY28" s="218"/>
      <c r="AZ28" s="218"/>
      <c r="BA28" s="218"/>
      <c r="BB28" s="164"/>
      <c r="BC28" s="212"/>
      <c r="BD28" s="164"/>
      <c r="BE28" s="18"/>
      <c r="BF28" s="18"/>
      <c r="BG28" s="18"/>
      <c r="BH28" s="18"/>
      <c r="BI28" s="18"/>
      <c r="BJ28" s="18"/>
      <c r="BK28" s="18"/>
      <c r="BL28" s="165"/>
      <c r="BM28" s="194"/>
    </row>
    <row r="29" spans="1:65" ht="67.5" customHeight="1" x14ac:dyDescent="0.25">
      <c r="A29" s="42">
        <v>25</v>
      </c>
      <c r="B29" s="43" t="s">
        <v>333</v>
      </c>
      <c r="C29" s="2" t="s">
        <v>173</v>
      </c>
      <c r="D29" s="3" t="s">
        <v>40</v>
      </c>
      <c r="E29" s="10" t="s">
        <v>610</v>
      </c>
      <c r="F29" s="56" t="s">
        <v>334</v>
      </c>
      <c r="G29" s="18" t="s">
        <v>671</v>
      </c>
      <c r="H29" s="18"/>
      <c r="I29" s="58" t="s">
        <v>582</v>
      </c>
      <c r="J29" s="76" t="str">
        <f t="shared" si="0"/>
        <v>yes</v>
      </c>
      <c r="K29" s="66" t="str">
        <f t="shared" si="1"/>
        <v>yes</v>
      </c>
      <c r="L29" s="13" t="s">
        <v>254</v>
      </c>
      <c r="M29" s="25">
        <v>34.253</v>
      </c>
      <c r="N29" s="13">
        <v>2030</v>
      </c>
      <c r="O29" s="14" t="s">
        <v>259</v>
      </c>
      <c r="P29" s="17">
        <v>-0.28000000000000003</v>
      </c>
      <c r="Q29" s="80"/>
      <c r="R29" s="93"/>
      <c r="S29" s="94"/>
      <c r="T29" s="17"/>
      <c r="U29" s="78"/>
      <c r="V29" s="106"/>
      <c r="W29" s="130"/>
      <c r="X29" s="84"/>
      <c r="Y29" s="76" t="str">
        <f t="shared" si="2"/>
        <v>no</v>
      </c>
      <c r="Z29" s="152"/>
      <c r="AA29" s="152"/>
      <c r="AB29" s="138"/>
      <c r="AC29" s="142"/>
      <c r="AD29" s="138"/>
      <c r="AE29" s="142"/>
      <c r="AF29" s="138"/>
      <c r="AG29" s="142"/>
      <c r="AH29" s="148"/>
      <c r="AI29" s="148"/>
      <c r="AJ29" s="138"/>
      <c r="AK29" s="142"/>
      <c r="AL29" s="154"/>
      <c r="AM29" s="76" t="str">
        <f t="shared" si="3"/>
        <v>no</v>
      </c>
      <c r="AN29" s="84"/>
      <c r="AO29" s="154"/>
      <c r="AP29" s="154"/>
      <c r="AQ29" s="161"/>
      <c r="AR29" s="162"/>
      <c r="AS29" s="162"/>
      <c r="AT29" s="163"/>
      <c r="AU29" s="164"/>
      <c r="AV29" s="18"/>
      <c r="AW29" s="18"/>
      <c r="AX29" s="165"/>
      <c r="AY29" s="218"/>
      <c r="AZ29" s="218"/>
      <c r="BA29" s="218"/>
      <c r="BB29" s="164"/>
      <c r="BC29" s="212"/>
      <c r="BD29" s="164"/>
      <c r="BE29" s="18"/>
      <c r="BF29" s="18"/>
      <c r="BG29" s="18"/>
      <c r="BH29" s="18"/>
      <c r="BI29" s="18"/>
      <c r="BJ29" s="18"/>
      <c r="BK29" s="18"/>
      <c r="BL29" s="165"/>
      <c r="BM29" s="194"/>
    </row>
    <row r="30" spans="1:65" ht="67.5" customHeight="1" x14ac:dyDescent="0.25">
      <c r="A30" s="42">
        <v>26</v>
      </c>
      <c r="B30" s="43" t="s">
        <v>538</v>
      </c>
      <c r="C30" s="2" t="s">
        <v>173</v>
      </c>
      <c r="D30" s="3" t="s">
        <v>156</v>
      </c>
      <c r="E30" s="10" t="s">
        <v>611</v>
      </c>
      <c r="F30" s="56" t="s">
        <v>539</v>
      </c>
      <c r="G30" s="18"/>
      <c r="H30" s="18" t="s">
        <v>691</v>
      </c>
      <c r="I30" s="58" t="s">
        <v>582</v>
      </c>
      <c r="J30" s="76" t="str">
        <f t="shared" si="0"/>
        <v>yes</v>
      </c>
      <c r="K30" s="66" t="str">
        <f t="shared" si="1"/>
        <v>yes</v>
      </c>
      <c r="L30" s="13" t="s">
        <v>254</v>
      </c>
      <c r="M30" s="25">
        <v>38.860999999999997</v>
      </c>
      <c r="N30" s="13">
        <v>2030</v>
      </c>
      <c r="O30" s="14" t="s">
        <v>259</v>
      </c>
      <c r="P30" s="114">
        <f>-11.14%</f>
        <v>-0.1114</v>
      </c>
      <c r="Q30" s="80">
        <v>-0.31140000000000001</v>
      </c>
      <c r="R30" s="95"/>
      <c r="S30" s="94"/>
      <c r="T30" s="17"/>
      <c r="U30" s="78"/>
      <c r="V30" s="106"/>
      <c r="W30" s="130"/>
      <c r="X30" s="84"/>
      <c r="Y30" s="76" t="str">
        <f t="shared" si="2"/>
        <v>no</v>
      </c>
      <c r="Z30" s="152"/>
      <c r="AA30" s="152"/>
      <c r="AB30" s="138"/>
      <c r="AC30" s="142"/>
      <c r="AD30" s="138"/>
      <c r="AE30" s="142"/>
      <c r="AF30" s="138"/>
      <c r="AG30" s="142"/>
      <c r="AH30" s="148"/>
      <c r="AI30" s="148"/>
      <c r="AJ30" s="138"/>
      <c r="AK30" s="142"/>
      <c r="AL30" s="154"/>
      <c r="AM30" s="76" t="str">
        <f t="shared" si="3"/>
        <v>yes</v>
      </c>
      <c r="AN30" s="84" t="s">
        <v>816</v>
      </c>
      <c r="AO30" s="154" t="s">
        <v>817</v>
      </c>
      <c r="AP30" s="154" t="s">
        <v>812</v>
      </c>
      <c r="AQ30" s="161"/>
      <c r="AR30" s="162"/>
      <c r="AS30" s="162"/>
      <c r="AT30" s="163"/>
      <c r="AU30" s="164">
        <v>2.4E-2</v>
      </c>
      <c r="AV30" s="18"/>
      <c r="AW30" s="18">
        <v>3.5000000000000003E-2</v>
      </c>
      <c r="AX30" s="165"/>
      <c r="AY30" s="218"/>
      <c r="AZ30" s="218"/>
      <c r="BA30" s="218"/>
      <c r="BB30" s="164"/>
      <c r="BC30" s="212"/>
      <c r="BD30" s="164"/>
      <c r="BE30" s="18"/>
      <c r="BF30" s="18"/>
      <c r="BG30" s="18"/>
      <c r="BH30" s="18"/>
      <c r="BI30" s="18"/>
      <c r="BJ30" s="18"/>
      <c r="BK30" s="18"/>
      <c r="BL30" s="165"/>
      <c r="BM30" s="194"/>
    </row>
    <row r="31" spans="1:65" ht="67.5" customHeight="1" x14ac:dyDescent="0.25">
      <c r="A31" s="42">
        <v>27</v>
      </c>
      <c r="B31" s="43" t="s">
        <v>514</v>
      </c>
      <c r="C31" s="2" t="s">
        <v>173</v>
      </c>
      <c r="D31" s="3" t="s">
        <v>145</v>
      </c>
      <c r="E31" s="10" t="s">
        <v>612</v>
      </c>
      <c r="F31" s="56" t="s">
        <v>515</v>
      </c>
      <c r="G31" s="18"/>
      <c r="H31" s="18"/>
      <c r="I31" s="58"/>
      <c r="J31" s="76" t="str">
        <f t="shared" si="0"/>
        <v>no</v>
      </c>
      <c r="K31" s="66" t="str">
        <f t="shared" si="1"/>
        <v>no</v>
      </c>
      <c r="L31" s="13"/>
      <c r="M31" s="25"/>
      <c r="N31" s="13"/>
      <c r="O31" s="14"/>
      <c r="P31" s="17"/>
      <c r="Q31" s="80"/>
      <c r="R31" s="93"/>
      <c r="S31" s="94"/>
      <c r="T31" s="17"/>
      <c r="U31" s="78"/>
      <c r="V31" s="106"/>
      <c r="W31" s="130"/>
      <c r="X31" s="82" t="s">
        <v>255</v>
      </c>
      <c r="Y31" s="76" t="str">
        <f t="shared" si="2"/>
        <v>no</v>
      </c>
      <c r="Z31" s="152"/>
      <c r="AA31" s="152"/>
      <c r="AB31" s="138"/>
      <c r="AC31" s="142"/>
      <c r="AD31" s="138"/>
      <c r="AE31" s="142"/>
      <c r="AF31" s="138"/>
      <c r="AG31" s="142"/>
      <c r="AH31" s="148"/>
      <c r="AI31" s="148"/>
      <c r="AJ31" s="138"/>
      <c r="AK31" s="142"/>
      <c r="AL31" s="154"/>
      <c r="AM31" s="76" t="str">
        <f t="shared" si="3"/>
        <v>no</v>
      </c>
      <c r="AN31" s="84"/>
      <c r="AO31" s="154"/>
      <c r="AP31" s="154"/>
      <c r="AQ31" s="161"/>
      <c r="AR31" s="162"/>
      <c r="AS31" s="162"/>
      <c r="AT31" s="163"/>
      <c r="AU31" s="164"/>
      <c r="AV31" s="18"/>
      <c r="AW31" s="18"/>
      <c r="AX31" s="165"/>
      <c r="AY31" s="218"/>
      <c r="AZ31" s="218"/>
      <c r="BA31" s="218"/>
      <c r="BB31" s="164"/>
      <c r="BC31" s="212"/>
      <c r="BD31" s="164"/>
      <c r="BE31" s="18"/>
      <c r="BF31" s="18"/>
      <c r="BG31" s="18"/>
      <c r="BH31" s="18"/>
      <c r="BI31" s="18"/>
      <c r="BJ31" s="18"/>
      <c r="BK31" s="18"/>
      <c r="BL31" s="165"/>
      <c r="BM31" s="194"/>
    </row>
    <row r="32" spans="1:65" ht="67.5" customHeight="1" x14ac:dyDescent="0.25">
      <c r="A32" s="42">
        <v>28</v>
      </c>
      <c r="B32" s="43" t="s">
        <v>431</v>
      </c>
      <c r="C32" s="2" t="s">
        <v>173</v>
      </c>
      <c r="D32" s="3" t="s">
        <v>98</v>
      </c>
      <c r="E32" s="10" t="s">
        <v>613</v>
      </c>
      <c r="F32" s="56" t="s">
        <v>432</v>
      </c>
      <c r="G32" s="18" t="s">
        <v>671</v>
      </c>
      <c r="H32" s="18"/>
      <c r="I32" s="58" t="s">
        <v>582</v>
      </c>
      <c r="J32" s="76" t="str">
        <f t="shared" si="0"/>
        <v>yes</v>
      </c>
      <c r="K32" s="66" t="str">
        <f t="shared" si="1"/>
        <v>yes</v>
      </c>
      <c r="L32" s="25" t="s">
        <v>254</v>
      </c>
      <c r="M32" s="25">
        <v>36.799999999999997</v>
      </c>
      <c r="N32" s="13">
        <v>2030</v>
      </c>
      <c r="O32" s="121" t="s">
        <v>760</v>
      </c>
      <c r="P32" s="17"/>
      <c r="Q32" s="80"/>
      <c r="R32" s="93"/>
      <c r="S32" s="94" t="s">
        <v>726</v>
      </c>
      <c r="T32" s="17"/>
      <c r="U32" s="78"/>
      <c r="V32" s="106"/>
      <c r="W32" s="130"/>
      <c r="X32" s="84"/>
      <c r="Y32" s="76" t="str">
        <f t="shared" si="2"/>
        <v>no</v>
      </c>
      <c r="Z32" s="152"/>
      <c r="AA32" s="152"/>
      <c r="AB32" s="138"/>
      <c r="AC32" s="142"/>
      <c r="AD32" s="138"/>
      <c r="AE32" s="142"/>
      <c r="AF32" s="138"/>
      <c r="AG32" s="142"/>
      <c r="AH32" s="148"/>
      <c r="AI32" s="148"/>
      <c r="AJ32" s="138"/>
      <c r="AK32" s="142"/>
      <c r="AL32" s="154"/>
      <c r="AM32" s="76" t="str">
        <f t="shared" si="3"/>
        <v>no</v>
      </c>
      <c r="AN32" s="84"/>
      <c r="AO32" s="154"/>
      <c r="AP32" s="154"/>
      <c r="AQ32" s="161"/>
      <c r="AR32" s="162"/>
      <c r="AS32" s="162"/>
      <c r="AT32" s="163"/>
      <c r="AU32" s="164"/>
      <c r="AV32" s="18"/>
      <c r="AW32" s="18"/>
      <c r="AX32" s="165"/>
      <c r="AY32" s="218"/>
      <c r="AZ32" s="218"/>
      <c r="BA32" s="218"/>
      <c r="BB32" s="164"/>
      <c r="BC32" s="212"/>
      <c r="BD32" s="164"/>
      <c r="BE32" s="18"/>
      <c r="BF32" s="18"/>
      <c r="BG32" s="18"/>
      <c r="BH32" s="18"/>
      <c r="BI32" s="18"/>
      <c r="BJ32" s="18"/>
      <c r="BK32" s="18"/>
      <c r="BL32" s="165"/>
      <c r="BM32" s="194"/>
    </row>
    <row r="33" spans="1:65" ht="67.5" customHeight="1" x14ac:dyDescent="0.25">
      <c r="A33" s="42">
        <v>29</v>
      </c>
      <c r="B33" s="43" t="s">
        <v>440</v>
      </c>
      <c r="C33" s="2" t="s">
        <v>173</v>
      </c>
      <c r="D33" s="3" t="s">
        <v>104</v>
      </c>
      <c r="E33" s="10" t="s">
        <v>614</v>
      </c>
      <c r="F33" s="56" t="s">
        <v>441</v>
      </c>
      <c r="G33" s="18"/>
      <c r="H33" s="29" t="s">
        <v>854</v>
      </c>
      <c r="I33" s="58" t="s">
        <v>582</v>
      </c>
      <c r="J33" s="76" t="str">
        <f t="shared" si="0"/>
        <v>yes</v>
      </c>
      <c r="K33" s="66" t="str">
        <f t="shared" si="1"/>
        <v>yes</v>
      </c>
      <c r="L33" s="24" t="s">
        <v>254</v>
      </c>
      <c r="M33" s="236">
        <v>18.84</v>
      </c>
      <c r="N33" s="22">
        <v>2030</v>
      </c>
      <c r="O33" s="21" t="s">
        <v>259</v>
      </c>
      <c r="P33" s="17">
        <f>Q33*12%</f>
        <v>-2.6759999999999999E-2</v>
      </c>
      <c r="Q33" s="80">
        <v>-0.223</v>
      </c>
      <c r="R33" s="93"/>
      <c r="S33" s="94"/>
      <c r="T33" s="17"/>
      <c r="U33" s="78"/>
      <c r="V33" s="131"/>
      <c r="W33" s="130"/>
      <c r="X33" s="83" t="s">
        <v>739</v>
      </c>
      <c r="Y33" s="76" t="str">
        <f t="shared" si="2"/>
        <v>no</v>
      </c>
      <c r="Z33" s="152"/>
      <c r="AA33" s="152"/>
      <c r="AB33" s="138"/>
      <c r="AC33" s="142"/>
      <c r="AD33" s="138"/>
      <c r="AE33" s="142"/>
      <c r="AF33" s="138"/>
      <c r="AG33" s="142"/>
      <c r="AH33" s="148"/>
      <c r="AI33" s="148"/>
      <c r="AJ33" s="138"/>
      <c r="AK33" s="142"/>
      <c r="AL33" s="154"/>
      <c r="AM33" s="76" t="str">
        <f t="shared" si="3"/>
        <v>no</v>
      </c>
      <c r="AN33" s="84"/>
      <c r="AO33" s="154"/>
      <c r="AP33" s="154"/>
      <c r="AQ33" s="161"/>
      <c r="AR33" s="162"/>
      <c r="AS33" s="162"/>
      <c r="AT33" s="163"/>
      <c r="AU33" s="164"/>
      <c r="AV33" s="18"/>
      <c r="AW33" s="18"/>
      <c r="AX33" s="165"/>
      <c r="AY33" s="218"/>
      <c r="AZ33" s="218"/>
      <c r="BA33" s="218"/>
      <c r="BB33" s="164"/>
      <c r="BC33" s="212"/>
      <c r="BD33" s="164"/>
      <c r="BE33" s="18"/>
      <c r="BF33" s="18"/>
      <c r="BG33" s="18"/>
      <c r="BH33" s="18"/>
      <c r="BI33" s="18"/>
      <c r="BJ33" s="18"/>
      <c r="BK33" s="18"/>
      <c r="BL33" s="165"/>
      <c r="BM33" s="194"/>
    </row>
    <row r="34" spans="1:65" ht="67.5" customHeight="1" x14ac:dyDescent="0.25">
      <c r="A34" s="42">
        <v>30</v>
      </c>
      <c r="B34" s="43" t="s">
        <v>506</v>
      </c>
      <c r="C34" s="2" t="s">
        <v>173</v>
      </c>
      <c r="D34" s="3" t="s">
        <v>141</v>
      </c>
      <c r="E34" s="10" t="s">
        <v>615</v>
      </c>
      <c r="F34" s="56" t="s">
        <v>507</v>
      </c>
      <c r="G34" s="18"/>
      <c r="H34" s="29"/>
      <c r="I34" s="58"/>
      <c r="J34" s="76" t="str">
        <f t="shared" si="0"/>
        <v>no</v>
      </c>
      <c r="K34" s="66" t="str">
        <f t="shared" si="1"/>
        <v>no</v>
      </c>
      <c r="L34" s="13"/>
      <c r="M34" s="25"/>
      <c r="N34" s="13"/>
      <c r="O34" s="14"/>
      <c r="P34" s="17"/>
      <c r="Q34" s="80"/>
      <c r="R34" s="93"/>
      <c r="S34" s="94"/>
      <c r="T34" s="17"/>
      <c r="U34" s="78"/>
      <c r="V34" s="106"/>
      <c r="W34" s="130"/>
      <c r="X34" s="82" t="s">
        <v>255</v>
      </c>
      <c r="Y34" s="76" t="str">
        <f t="shared" si="2"/>
        <v>no</v>
      </c>
      <c r="Z34" s="152"/>
      <c r="AA34" s="152"/>
      <c r="AB34" s="138"/>
      <c r="AC34" s="142"/>
      <c r="AD34" s="138"/>
      <c r="AE34" s="142"/>
      <c r="AF34" s="138"/>
      <c r="AG34" s="142"/>
      <c r="AH34" s="148"/>
      <c r="AI34" s="148"/>
      <c r="AJ34" s="138"/>
      <c r="AK34" s="142"/>
      <c r="AL34" s="154"/>
      <c r="AM34" s="76" t="str">
        <f t="shared" si="3"/>
        <v>no</v>
      </c>
      <c r="AN34" s="84"/>
      <c r="AO34" s="154"/>
      <c r="AP34" s="154"/>
      <c r="AQ34" s="161"/>
      <c r="AR34" s="162"/>
      <c r="AS34" s="162"/>
      <c r="AT34" s="163"/>
      <c r="AU34" s="164"/>
      <c r="AV34" s="18"/>
      <c r="AW34" s="18"/>
      <c r="AX34" s="165"/>
      <c r="AY34" s="218"/>
      <c r="AZ34" s="218"/>
      <c r="BA34" s="218"/>
      <c r="BB34" s="164"/>
      <c r="BC34" s="212"/>
      <c r="BD34" s="164"/>
      <c r="BE34" s="18"/>
      <c r="BF34" s="18"/>
      <c r="BG34" s="18"/>
      <c r="BH34" s="18"/>
      <c r="BI34" s="18"/>
      <c r="BJ34" s="18"/>
      <c r="BK34" s="18"/>
      <c r="BL34" s="165"/>
      <c r="BM34" s="194"/>
    </row>
    <row r="35" spans="1:65" ht="67.5" customHeight="1" x14ac:dyDescent="0.25">
      <c r="A35" s="42">
        <v>31</v>
      </c>
      <c r="B35" s="43" t="s">
        <v>461</v>
      </c>
      <c r="C35" s="2" t="s">
        <v>173</v>
      </c>
      <c r="D35" s="3" t="s">
        <v>117</v>
      </c>
      <c r="E35" s="10" t="s">
        <v>616</v>
      </c>
      <c r="F35" s="56" t="s">
        <v>462</v>
      </c>
      <c r="G35" s="18"/>
      <c r="H35" s="29" t="s">
        <v>855</v>
      </c>
      <c r="I35" s="58" t="s">
        <v>582</v>
      </c>
      <c r="J35" s="76" t="str">
        <f t="shared" si="0"/>
        <v>yes</v>
      </c>
      <c r="K35" s="66" t="str">
        <f t="shared" si="1"/>
        <v>yes</v>
      </c>
      <c r="L35" s="13" t="s">
        <v>254</v>
      </c>
      <c r="M35" s="236">
        <v>96.468000000000004</v>
      </c>
      <c r="N35" s="13">
        <v>2030</v>
      </c>
      <c r="O35" s="14" t="s">
        <v>259</v>
      </c>
      <c r="P35" s="17">
        <v>-3.5000000000000003E-2</v>
      </c>
      <c r="Q35" s="80">
        <v>-0.34599999999999997</v>
      </c>
      <c r="R35" s="93"/>
      <c r="S35" s="94"/>
      <c r="T35" s="17"/>
      <c r="U35" s="78"/>
      <c r="V35" s="131"/>
      <c r="W35" s="130"/>
      <c r="X35" s="83" t="s">
        <v>735</v>
      </c>
      <c r="Y35" s="76" t="str">
        <f t="shared" si="2"/>
        <v>no</v>
      </c>
      <c r="Z35" s="152"/>
      <c r="AA35" s="152"/>
      <c r="AB35" s="138"/>
      <c r="AC35" s="142"/>
      <c r="AD35" s="138"/>
      <c r="AE35" s="142"/>
      <c r="AF35" s="138"/>
      <c r="AG35" s="142"/>
      <c r="AH35" s="148"/>
      <c r="AI35" s="148"/>
      <c r="AJ35" s="138"/>
      <c r="AK35" s="142"/>
      <c r="AL35" s="154"/>
      <c r="AM35" s="76" t="str">
        <f t="shared" si="3"/>
        <v>no</v>
      </c>
      <c r="AN35" s="84"/>
      <c r="AO35" s="154"/>
      <c r="AP35" s="154"/>
      <c r="AQ35" s="161"/>
      <c r="AR35" s="162"/>
      <c r="AS35" s="162"/>
      <c r="AT35" s="163"/>
      <c r="AU35" s="164"/>
      <c r="AV35" s="18"/>
      <c r="AW35" s="18"/>
      <c r="AX35" s="165"/>
      <c r="AY35" s="218"/>
      <c r="AZ35" s="218"/>
      <c r="BA35" s="218"/>
      <c r="BB35" s="164"/>
      <c r="BC35" s="212"/>
      <c r="BD35" s="164"/>
      <c r="BE35" s="18"/>
      <c r="BF35" s="18"/>
      <c r="BG35" s="18"/>
      <c r="BH35" s="18"/>
      <c r="BI35" s="18"/>
      <c r="BJ35" s="18"/>
      <c r="BK35" s="18"/>
      <c r="BL35" s="165"/>
      <c r="BM35" s="194"/>
    </row>
    <row r="36" spans="1:65" ht="67.5" customHeight="1" x14ac:dyDescent="0.25">
      <c r="A36" s="42">
        <v>32</v>
      </c>
      <c r="B36" s="43" t="s">
        <v>380</v>
      </c>
      <c r="C36" s="2" t="s">
        <v>173</v>
      </c>
      <c r="D36" s="3" t="s">
        <v>72</v>
      </c>
      <c r="E36" s="10" t="s">
        <v>617</v>
      </c>
      <c r="F36" s="56" t="s">
        <v>381</v>
      </c>
      <c r="G36" s="18"/>
      <c r="H36" s="29"/>
      <c r="I36" s="58"/>
      <c r="J36" s="76" t="str">
        <f t="shared" si="0"/>
        <v>no</v>
      </c>
      <c r="K36" s="66" t="str">
        <f t="shared" si="1"/>
        <v>no</v>
      </c>
      <c r="L36" s="13"/>
      <c r="M36" s="25"/>
      <c r="N36" s="13"/>
      <c r="O36" s="14"/>
      <c r="P36" s="17"/>
      <c r="Q36" s="80"/>
      <c r="R36" s="93"/>
      <c r="S36" s="94"/>
      <c r="T36" s="17"/>
      <c r="U36" s="78"/>
      <c r="V36" s="106"/>
      <c r="W36" s="130"/>
      <c r="X36" s="82" t="s">
        <v>255</v>
      </c>
      <c r="Y36" s="76" t="str">
        <f t="shared" si="2"/>
        <v>no</v>
      </c>
      <c r="Z36" s="152"/>
      <c r="AA36" s="152"/>
      <c r="AB36" s="138"/>
      <c r="AC36" s="142"/>
      <c r="AD36" s="138"/>
      <c r="AE36" s="142"/>
      <c r="AF36" s="138"/>
      <c r="AG36" s="142"/>
      <c r="AH36" s="148"/>
      <c r="AI36" s="148"/>
      <c r="AJ36" s="138"/>
      <c r="AK36" s="142"/>
      <c r="AL36" s="154"/>
      <c r="AM36" s="76" t="str">
        <f t="shared" si="3"/>
        <v>no</v>
      </c>
      <c r="AN36" s="84"/>
      <c r="AO36" s="154"/>
      <c r="AP36" s="154"/>
      <c r="AQ36" s="161"/>
      <c r="AR36" s="162"/>
      <c r="AS36" s="162"/>
      <c r="AT36" s="163"/>
      <c r="AU36" s="164"/>
      <c r="AV36" s="18"/>
      <c r="AW36" s="18"/>
      <c r="AX36" s="165"/>
      <c r="AY36" s="218"/>
      <c r="AZ36" s="218"/>
      <c r="BA36" s="218"/>
      <c r="BB36" s="164"/>
      <c r="BC36" s="212"/>
      <c r="BD36" s="164"/>
      <c r="BE36" s="18"/>
      <c r="BF36" s="18"/>
      <c r="BG36" s="18"/>
      <c r="BH36" s="18"/>
      <c r="BI36" s="18"/>
      <c r="BJ36" s="18"/>
      <c r="BK36" s="18"/>
      <c r="BL36" s="165"/>
      <c r="BM36" s="194"/>
    </row>
    <row r="37" spans="1:65" ht="67.5" customHeight="1" x14ac:dyDescent="0.25">
      <c r="A37" s="42">
        <v>33</v>
      </c>
      <c r="B37" s="43" t="s">
        <v>491</v>
      </c>
      <c r="C37" s="2" t="s">
        <v>173</v>
      </c>
      <c r="D37" s="3" t="s">
        <v>133</v>
      </c>
      <c r="E37" s="10" t="s">
        <v>618</v>
      </c>
      <c r="F37" s="56" t="s">
        <v>492</v>
      </c>
      <c r="G37" s="18"/>
      <c r="H37" s="29"/>
      <c r="I37" s="58" t="s">
        <v>582</v>
      </c>
      <c r="J37" s="76" t="str">
        <f t="shared" ref="J37:J58" si="4">IF(K37="yes","yes",IF(Y37="yes","yes",IF(AM37="yes","yes","no")))</f>
        <v>yes</v>
      </c>
      <c r="K37" s="66" t="str">
        <f t="shared" ref="K37:K68" si="5">IF(L37&gt;0,"yes","no")</f>
        <v>no</v>
      </c>
      <c r="L37" s="13"/>
      <c r="M37" s="13"/>
      <c r="N37" s="13"/>
      <c r="O37" s="14"/>
      <c r="P37" s="17"/>
      <c r="Q37" s="80"/>
      <c r="R37" s="93"/>
      <c r="S37" s="94"/>
      <c r="T37" s="17"/>
      <c r="U37" s="78"/>
      <c r="V37" s="106"/>
      <c r="W37" s="130"/>
      <c r="X37" s="82" t="s">
        <v>255</v>
      </c>
      <c r="Y37" s="76" t="str">
        <f t="shared" ref="Y37:Y58" si="6">IF(SUM(AB37:AK37)&gt;0,"yes","no")</f>
        <v>no</v>
      </c>
      <c r="Z37" s="152"/>
      <c r="AA37" s="152"/>
      <c r="AB37" s="138"/>
      <c r="AC37" s="142"/>
      <c r="AD37" s="138"/>
      <c r="AE37" s="142"/>
      <c r="AF37" s="138"/>
      <c r="AG37" s="142"/>
      <c r="AH37" s="148"/>
      <c r="AI37" s="148"/>
      <c r="AJ37" s="138"/>
      <c r="AK37" s="142"/>
      <c r="AL37" s="154"/>
      <c r="AM37" s="76" t="str">
        <f t="shared" ref="AM37:AM68" si="7">IF(SUM(AQ37:BH37)&gt;0,"yes","no")</f>
        <v>yes</v>
      </c>
      <c r="AN37" s="84" t="s">
        <v>816</v>
      </c>
      <c r="AO37" s="189" t="s">
        <v>822</v>
      </c>
      <c r="AP37" s="189" t="s">
        <v>812</v>
      </c>
      <c r="AQ37" s="161"/>
      <c r="AR37" s="162"/>
      <c r="AS37" s="162"/>
      <c r="AT37" s="163"/>
      <c r="AU37" s="164"/>
      <c r="AV37" s="18"/>
      <c r="AW37" s="231">
        <v>9.4000000000000004E-3</v>
      </c>
      <c r="AX37" s="165"/>
      <c r="AY37" s="218"/>
      <c r="AZ37" s="218"/>
      <c r="BA37" s="218"/>
      <c r="BB37" s="164"/>
      <c r="BC37" s="212"/>
      <c r="BD37" s="164"/>
      <c r="BE37" s="18"/>
      <c r="BF37" s="18"/>
      <c r="BG37" s="18"/>
      <c r="BH37" s="18"/>
      <c r="BI37" s="18"/>
      <c r="BJ37" s="18"/>
      <c r="BK37" s="18"/>
      <c r="BL37" s="165"/>
      <c r="BM37" s="194"/>
    </row>
    <row r="38" spans="1:65" ht="67.5" customHeight="1" x14ac:dyDescent="0.25">
      <c r="A38" s="42">
        <v>34</v>
      </c>
      <c r="B38" s="43" t="s">
        <v>355</v>
      </c>
      <c r="C38" s="2" t="s">
        <v>173</v>
      </c>
      <c r="D38" s="3" t="s">
        <v>51</v>
      </c>
      <c r="E38" s="10" t="s">
        <v>619</v>
      </c>
      <c r="F38" s="56" t="s">
        <v>356</v>
      </c>
      <c r="G38" s="18"/>
      <c r="H38" s="29"/>
      <c r="I38" s="58"/>
      <c r="J38" s="76" t="str">
        <f t="shared" si="4"/>
        <v>yes</v>
      </c>
      <c r="K38" s="66" t="str">
        <f t="shared" si="5"/>
        <v>yes</v>
      </c>
      <c r="L38" s="13">
        <v>2010</v>
      </c>
      <c r="M38" s="13" t="s">
        <v>258</v>
      </c>
      <c r="N38" s="22">
        <v>2030</v>
      </c>
      <c r="O38" s="21" t="s">
        <v>259</v>
      </c>
      <c r="P38" s="17"/>
      <c r="Q38" s="80">
        <v>-0.2</v>
      </c>
      <c r="R38" s="93"/>
      <c r="S38" s="94"/>
      <c r="T38" s="17"/>
      <c r="U38" s="78"/>
      <c r="V38" s="106"/>
      <c r="W38" s="130"/>
      <c r="X38" s="83" t="s">
        <v>756</v>
      </c>
      <c r="Y38" s="76" t="str">
        <f t="shared" si="6"/>
        <v>no</v>
      </c>
      <c r="Z38" s="152"/>
      <c r="AA38" s="152"/>
      <c r="AB38" s="138"/>
      <c r="AC38" s="142"/>
      <c r="AD38" s="138"/>
      <c r="AE38" s="142"/>
      <c r="AF38" s="138"/>
      <c r="AG38" s="142"/>
      <c r="AH38" s="148"/>
      <c r="AI38" s="148"/>
      <c r="AJ38" s="138"/>
      <c r="AK38" s="142"/>
      <c r="AL38" s="154"/>
      <c r="AM38" s="76" t="str">
        <f t="shared" si="7"/>
        <v>no</v>
      </c>
      <c r="AN38" s="84"/>
      <c r="AO38" s="154"/>
      <c r="AP38" s="154"/>
      <c r="AQ38" s="161"/>
      <c r="AR38" s="162"/>
      <c r="AS38" s="162"/>
      <c r="AT38" s="163"/>
      <c r="AU38" s="164"/>
      <c r="AV38" s="18"/>
      <c r="AW38" s="18"/>
      <c r="AX38" s="165"/>
      <c r="AY38" s="218"/>
      <c r="AZ38" s="218"/>
      <c r="BA38" s="218"/>
      <c r="BB38" s="164"/>
      <c r="BC38" s="212"/>
      <c r="BD38" s="164"/>
      <c r="BE38" s="18"/>
      <c r="BF38" s="18"/>
      <c r="BG38" s="18"/>
      <c r="BH38" s="18"/>
      <c r="BI38" s="18"/>
      <c r="BJ38" s="18"/>
      <c r="BK38" s="18"/>
      <c r="BL38" s="165"/>
      <c r="BM38" s="194"/>
    </row>
    <row r="39" spans="1:65" ht="25.5" customHeight="1" x14ac:dyDescent="0.25">
      <c r="A39" s="42">
        <v>35</v>
      </c>
      <c r="B39" s="43" t="s">
        <v>307</v>
      </c>
      <c r="C39" s="2" t="s">
        <v>173</v>
      </c>
      <c r="D39" s="3" t="s">
        <v>28</v>
      </c>
      <c r="E39" s="10" t="s">
        <v>620</v>
      </c>
      <c r="F39" s="56" t="s">
        <v>308</v>
      </c>
      <c r="G39" s="18"/>
      <c r="H39" s="29" t="s">
        <v>580</v>
      </c>
      <c r="I39" s="58" t="s">
        <v>582</v>
      </c>
      <c r="J39" s="76" t="str">
        <f t="shared" si="4"/>
        <v>yes</v>
      </c>
      <c r="K39" s="66" t="str">
        <f t="shared" si="5"/>
        <v>yes</v>
      </c>
      <c r="L39" s="13" t="s">
        <v>254</v>
      </c>
      <c r="M39" s="24" t="s">
        <v>258</v>
      </c>
      <c r="N39" s="13">
        <v>2030</v>
      </c>
      <c r="O39" s="14" t="s">
        <v>259</v>
      </c>
      <c r="P39" s="17">
        <v>-0.03</v>
      </c>
      <c r="Q39" s="80">
        <v>-0.2</v>
      </c>
      <c r="R39" s="93"/>
      <c r="S39" s="94"/>
      <c r="T39" s="17"/>
      <c r="U39" s="78"/>
      <c r="V39" s="131"/>
      <c r="W39" s="130"/>
      <c r="X39" s="83" t="s">
        <v>735</v>
      </c>
      <c r="Y39" s="76" t="str">
        <f t="shared" si="6"/>
        <v>no</v>
      </c>
      <c r="Z39" s="152"/>
      <c r="AA39" s="152"/>
      <c r="AB39" s="138"/>
      <c r="AC39" s="142"/>
      <c r="AD39" s="138"/>
      <c r="AE39" s="142"/>
      <c r="AF39" s="138"/>
      <c r="AG39" s="142"/>
      <c r="AH39" s="148"/>
      <c r="AI39" s="148"/>
      <c r="AJ39" s="138"/>
      <c r="AK39" s="142"/>
      <c r="AL39" s="154"/>
      <c r="AM39" s="76" t="str">
        <f t="shared" si="7"/>
        <v>no</v>
      </c>
      <c r="AN39" s="84"/>
      <c r="AO39" s="154"/>
      <c r="AP39" s="154"/>
      <c r="AQ39" s="161"/>
      <c r="AR39" s="162"/>
      <c r="AS39" s="162"/>
      <c r="AT39" s="163"/>
      <c r="AU39" s="164"/>
      <c r="AV39" s="18"/>
      <c r="AW39" s="18"/>
      <c r="AX39" s="165"/>
      <c r="AY39" s="218"/>
      <c r="AZ39" s="218"/>
      <c r="BA39" s="218"/>
      <c r="BB39" s="164"/>
      <c r="BC39" s="212"/>
      <c r="BD39" s="164"/>
      <c r="BE39" s="18"/>
      <c r="BF39" s="18"/>
      <c r="BG39" s="18"/>
      <c r="BH39" s="18"/>
      <c r="BI39" s="18"/>
      <c r="BJ39" s="18"/>
      <c r="BK39" s="18"/>
      <c r="BL39" s="165"/>
      <c r="BM39" s="194"/>
    </row>
    <row r="40" spans="1:65" ht="67.5" customHeight="1" x14ac:dyDescent="0.25">
      <c r="A40" s="42">
        <v>36</v>
      </c>
      <c r="B40" s="43" t="s">
        <v>357</v>
      </c>
      <c r="C40" s="2" t="s">
        <v>173</v>
      </c>
      <c r="D40" s="3" t="s">
        <v>52</v>
      </c>
      <c r="E40" s="10" t="s">
        <v>621</v>
      </c>
      <c r="F40" s="56" t="s">
        <v>280</v>
      </c>
      <c r="G40" s="18"/>
      <c r="H40" s="29" t="s">
        <v>580</v>
      </c>
      <c r="I40" s="58" t="s">
        <v>582</v>
      </c>
      <c r="J40" s="76" t="str">
        <f t="shared" si="4"/>
        <v>yes</v>
      </c>
      <c r="K40" s="66" t="str">
        <f t="shared" si="5"/>
        <v>yes</v>
      </c>
      <c r="L40" s="13" t="s">
        <v>254</v>
      </c>
      <c r="M40" s="24" t="s">
        <v>258</v>
      </c>
      <c r="N40" s="13">
        <v>2030</v>
      </c>
      <c r="O40" s="21" t="s">
        <v>259</v>
      </c>
      <c r="P40" s="237">
        <v>-0.05</v>
      </c>
      <c r="Q40" s="238">
        <v>-0.15</v>
      </c>
      <c r="R40" s="93"/>
      <c r="S40" s="94"/>
      <c r="T40" s="17"/>
      <c r="U40" s="78"/>
      <c r="V40" s="131"/>
      <c r="W40" s="130"/>
      <c r="X40" s="83" t="s">
        <v>736</v>
      </c>
      <c r="Y40" s="76" t="str">
        <f t="shared" si="6"/>
        <v>no</v>
      </c>
      <c r="Z40" s="152"/>
      <c r="AA40" s="152"/>
      <c r="AB40" s="138"/>
      <c r="AC40" s="142"/>
      <c r="AD40" s="138"/>
      <c r="AE40" s="142"/>
      <c r="AF40" s="138"/>
      <c r="AG40" s="142"/>
      <c r="AH40" s="148"/>
      <c r="AI40" s="148"/>
      <c r="AJ40" s="138"/>
      <c r="AK40" s="142"/>
      <c r="AL40" s="154"/>
      <c r="AM40" s="76" t="str">
        <f t="shared" si="7"/>
        <v>no</v>
      </c>
      <c r="AN40" s="84"/>
      <c r="AO40" s="154"/>
      <c r="AP40" s="154"/>
      <c r="AQ40" s="161"/>
      <c r="AR40" s="162"/>
      <c r="AS40" s="162"/>
      <c r="AT40" s="163"/>
      <c r="AU40" s="164"/>
      <c r="AV40" s="18"/>
      <c r="AW40" s="18"/>
      <c r="AX40" s="165"/>
      <c r="AY40" s="218"/>
      <c r="AZ40" s="218"/>
      <c r="BA40" s="218"/>
      <c r="BB40" s="164"/>
      <c r="BC40" s="212"/>
      <c r="BD40" s="164"/>
      <c r="BE40" s="18"/>
      <c r="BF40" s="18"/>
      <c r="BG40" s="18"/>
      <c r="BH40" s="18"/>
      <c r="BI40" s="18"/>
      <c r="BJ40" s="18"/>
      <c r="BK40" s="18"/>
      <c r="BL40" s="165"/>
      <c r="BM40" s="194"/>
    </row>
    <row r="41" spans="1:65" ht="67.5" customHeight="1" x14ac:dyDescent="0.25">
      <c r="A41" s="42">
        <v>37</v>
      </c>
      <c r="B41" s="43" t="s">
        <v>442</v>
      </c>
      <c r="C41" s="2" t="s">
        <v>173</v>
      </c>
      <c r="D41" s="3" t="s">
        <v>105</v>
      </c>
      <c r="E41" s="10" t="s">
        <v>622</v>
      </c>
      <c r="F41" s="56" t="s">
        <v>443</v>
      </c>
      <c r="G41" s="18"/>
      <c r="H41" s="18"/>
      <c r="I41" s="58"/>
      <c r="J41" s="76" t="str">
        <f t="shared" si="4"/>
        <v>yes</v>
      </c>
      <c r="K41" s="66" t="str">
        <f t="shared" si="5"/>
        <v>yes</v>
      </c>
      <c r="L41" s="13" t="s">
        <v>254</v>
      </c>
      <c r="M41" s="24" t="s">
        <v>258</v>
      </c>
      <c r="N41" s="13">
        <v>2030</v>
      </c>
      <c r="O41" s="14" t="s">
        <v>259</v>
      </c>
      <c r="P41" s="17"/>
      <c r="Q41" s="80">
        <v>-0.3</v>
      </c>
      <c r="R41" s="93"/>
      <c r="S41" s="94"/>
      <c r="T41" s="17"/>
      <c r="U41" s="78"/>
      <c r="V41" s="131"/>
      <c r="W41" s="130"/>
      <c r="X41" s="83" t="s">
        <v>735</v>
      </c>
      <c r="Y41" s="76" t="str">
        <f t="shared" si="6"/>
        <v>no</v>
      </c>
      <c r="Z41" s="152"/>
      <c r="AA41" s="152"/>
      <c r="AB41" s="138"/>
      <c r="AC41" s="142"/>
      <c r="AD41" s="138"/>
      <c r="AE41" s="142"/>
      <c r="AF41" s="138"/>
      <c r="AG41" s="142"/>
      <c r="AH41" s="148"/>
      <c r="AI41" s="148"/>
      <c r="AJ41" s="138"/>
      <c r="AK41" s="142"/>
      <c r="AL41" s="154"/>
      <c r="AM41" s="76" t="str">
        <f t="shared" si="7"/>
        <v>no</v>
      </c>
      <c r="AN41" s="84"/>
      <c r="AO41" s="154"/>
      <c r="AP41" s="154"/>
      <c r="AQ41" s="161"/>
      <c r="AR41" s="162"/>
      <c r="AS41" s="162"/>
      <c r="AT41" s="163"/>
      <c r="AU41" s="164"/>
      <c r="AV41" s="18"/>
      <c r="AW41" s="18"/>
      <c r="AX41" s="165"/>
      <c r="AY41" s="218"/>
      <c r="AZ41" s="218"/>
      <c r="BA41" s="218"/>
      <c r="BB41" s="164"/>
      <c r="BC41" s="212"/>
      <c r="BD41" s="164"/>
      <c r="BE41" s="18"/>
      <c r="BF41" s="18"/>
      <c r="BG41" s="18"/>
      <c r="BH41" s="18"/>
      <c r="BI41" s="18"/>
      <c r="BJ41" s="18"/>
      <c r="BK41" s="18"/>
      <c r="BL41" s="165"/>
      <c r="BM41" s="194"/>
    </row>
    <row r="42" spans="1:65" ht="67.5" customHeight="1" x14ac:dyDescent="0.25">
      <c r="A42" s="42">
        <v>38</v>
      </c>
      <c r="B42" s="43" t="s">
        <v>367</v>
      </c>
      <c r="C42" s="2" t="s">
        <v>173</v>
      </c>
      <c r="D42" s="3" t="s">
        <v>60</v>
      </c>
      <c r="E42" s="10" t="s">
        <v>623</v>
      </c>
      <c r="F42" s="56" t="s">
        <v>631</v>
      </c>
      <c r="G42" s="18"/>
      <c r="H42" s="18"/>
      <c r="I42" s="58" t="s">
        <v>582</v>
      </c>
      <c r="J42" s="76" t="str">
        <f t="shared" si="4"/>
        <v>yes</v>
      </c>
      <c r="K42" s="66" t="str">
        <f t="shared" si="5"/>
        <v>yes</v>
      </c>
      <c r="L42" s="13">
        <v>2010</v>
      </c>
      <c r="M42" s="25" t="s">
        <v>258</v>
      </c>
      <c r="N42" s="13">
        <v>2030</v>
      </c>
      <c r="O42" s="14" t="s">
        <v>259</v>
      </c>
      <c r="P42" s="80">
        <v>-0.45400000000000001</v>
      </c>
      <c r="Q42" s="80"/>
      <c r="R42" s="93"/>
      <c r="S42" s="94"/>
      <c r="T42" s="17"/>
      <c r="U42" s="78"/>
      <c r="V42" s="106"/>
      <c r="W42" s="130"/>
      <c r="X42" s="82" t="s">
        <v>255</v>
      </c>
      <c r="Y42" s="76" t="str">
        <f t="shared" si="6"/>
        <v>no</v>
      </c>
      <c r="Z42" s="152"/>
      <c r="AA42" s="152"/>
      <c r="AB42" s="138"/>
      <c r="AC42" s="142"/>
      <c r="AD42" s="138"/>
      <c r="AE42" s="142"/>
      <c r="AF42" s="138"/>
      <c r="AG42" s="142"/>
      <c r="AH42" s="148"/>
      <c r="AI42" s="148"/>
      <c r="AJ42" s="138"/>
      <c r="AK42" s="142"/>
      <c r="AL42" s="154"/>
      <c r="AM42" s="76" t="str">
        <f t="shared" si="7"/>
        <v>no</v>
      </c>
      <c r="AN42" s="84"/>
      <c r="AO42" s="154"/>
      <c r="AP42" s="154"/>
      <c r="AQ42" s="161"/>
      <c r="AR42" s="162"/>
      <c r="AS42" s="162"/>
      <c r="AT42" s="163"/>
      <c r="AU42" s="164"/>
      <c r="AV42" s="18"/>
      <c r="AW42" s="18"/>
      <c r="AX42" s="165"/>
      <c r="AY42" s="218"/>
      <c r="AZ42" s="218"/>
      <c r="BA42" s="218"/>
      <c r="BB42" s="164"/>
      <c r="BC42" s="212"/>
      <c r="BD42" s="164"/>
      <c r="BE42" s="18"/>
      <c r="BF42" s="18"/>
      <c r="BG42" s="18"/>
      <c r="BH42" s="18"/>
      <c r="BI42" s="18"/>
      <c r="BJ42" s="18"/>
      <c r="BK42" s="18"/>
      <c r="BL42" s="165"/>
      <c r="BM42" s="194"/>
    </row>
    <row r="43" spans="1:65" ht="67.5" customHeight="1" x14ac:dyDescent="0.25">
      <c r="A43" s="42">
        <v>39</v>
      </c>
      <c r="B43" s="43" t="s">
        <v>525</v>
      </c>
      <c r="C43" s="2" t="s">
        <v>173</v>
      </c>
      <c r="D43" s="3" t="s">
        <v>151</v>
      </c>
      <c r="E43" s="10" t="s">
        <v>624</v>
      </c>
      <c r="F43" s="56" t="s">
        <v>526</v>
      </c>
      <c r="G43" s="18"/>
      <c r="H43" s="18"/>
      <c r="I43" s="58"/>
      <c r="J43" s="76" t="str">
        <f t="shared" si="4"/>
        <v>no</v>
      </c>
      <c r="K43" s="66" t="str">
        <f t="shared" si="5"/>
        <v>no</v>
      </c>
      <c r="L43" s="13"/>
      <c r="M43" s="25"/>
      <c r="N43" s="13"/>
      <c r="O43" s="14"/>
      <c r="P43" s="17"/>
      <c r="Q43" s="80"/>
      <c r="R43" s="93"/>
      <c r="S43" s="94"/>
      <c r="T43" s="17"/>
      <c r="U43" s="78"/>
      <c r="V43" s="106"/>
      <c r="W43" s="130"/>
      <c r="X43" s="82" t="s">
        <v>255</v>
      </c>
      <c r="Y43" s="76" t="str">
        <f t="shared" si="6"/>
        <v>no</v>
      </c>
      <c r="Z43" s="152"/>
      <c r="AA43" s="152"/>
      <c r="AB43" s="138"/>
      <c r="AC43" s="142"/>
      <c r="AD43" s="138"/>
      <c r="AE43" s="142"/>
      <c r="AF43" s="138"/>
      <c r="AG43" s="142"/>
      <c r="AH43" s="148"/>
      <c r="AI43" s="148"/>
      <c r="AJ43" s="138"/>
      <c r="AK43" s="142"/>
      <c r="AL43" s="154"/>
      <c r="AM43" s="76" t="str">
        <f t="shared" si="7"/>
        <v>no</v>
      </c>
      <c r="AN43" s="84"/>
      <c r="AO43" s="154"/>
      <c r="AP43" s="154"/>
      <c r="AQ43" s="161"/>
      <c r="AR43" s="162"/>
      <c r="AS43" s="162"/>
      <c r="AT43" s="163"/>
      <c r="AU43" s="164"/>
      <c r="AV43" s="18"/>
      <c r="AW43" s="18"/>
      <c r="AX43" s="165"/>
      <c r="AY43" s="218"/>
      <c r="AZ43" s="218"/>
      <c r="BA43" s="218"/>
      <c r="BB43" s="164"/>
      <c r="BC43" s="212"/>
      <c r="BD43" s="164"/>
      <c r="BE43" s="18"/>
      <c r="BF43" s="18"/>
      <c r="BG43" s="18"/>
      <c r="BH43" s="18"/>
      <c r="BI43" s="18"/>
      <c r="BJ43" s="18"/>
      <c r="BK43" s="18"/>
      <c r="BL43" s="165"/>
      <c r="BM43" s="194"/>
    </row>
    <row r="44" spans="1:65" ht="67.5" customHeight="1" x14ac:dyDescent="0.25">
      <c r="A44" s="42">
        <v>40</v>
      </c>
      <c r="B44" s="43" t="s">
        <v>422</v>
      </c>
      <c r="C44" s="2" t="s">
        <v>173</v>
      </c>
      <c r="D44" s="3" t="s">
        <v>93</v>
      </c>
      <c r="E44" s="10" t="s">
        <v>625</v>
      </c>
      <c r="F44" s="56" t="s">
        <v>423</v>
      </c>
      <c r="G44" s="18"/>
      <c r="H44" s="18"/>
      <c r="I44" s="58"/>
      <c r="J44" s="76" t="str">
        <f t="shared" si="4"/>
        <v>no</v>
      </c>
      <c r="K44" s="66" t="str">
        <f t="shared" si="5"/>
        <v>no</v>
      </c>
      <c r="L44" s="13"/>
      <c r="M44" s="25"/>
      <c r="N44" s="13"/>
      <c r="O44" s="14"/>
      <c r="P44" s="17"/>
      <c r="Q44" s="80"/>
      <c r="R44" s="93"/>
      <c r="S44" s="94"/>
      <c r="T44" s="17"/>
      <c r="U44" s="78"/>
      <c r="V44" s="106"/>
      <c r="W44" s="130"/>
      <c r="X44" s="82" t="s">
        <v>255</v>
      </c>
      <c r="Y44" s="76" t="str">
        <f t="shared" si="6"/>
        <v>no</v>
      </c>
      <c r="Z44" s="152"/>
      <c r="AA44" s="152"/>
      <c r="AB44" s="138"/>
      <c r="AC44" s="142"/>
      <c r="AD44" s="138"/>
      <c r="AE44" s="142"/>
      <c r="AF44" s="138"/>
      <c r="AG44" s="142"/>
      <c r="AH44" s="148"/>
      <c r="AI44" s="148"/>
      <c r="AJ44" s="138"/>
      <c r="AK44" s="142"/>
      <c r="AL44" s="154"/>
      <c r="AM44" s="76" t="str">
        <f t="shared" si="7"/>
        <v>no</v>
      </c>
      <c r="AN44" s="84"/>
      <c r="AO44" s="154"/>
      <c r="AP44" s="154"/>
      <c r="AQ44" s="161"/>
      <c r="AR44" s="162"/>
      <c r="AS44" s="162"/>
      <c r="AT44" s="163"/>
      <c r="AU44" s="164"/>
      <c r="AV44" s="18"/>
      <c r="AW44" s="18"/>
      <c r="AX44" s="165"/>
      <c r="AY44" s="218"/>
      <c r="AZ44" s="218"/>
      <c r="BA44" s="218"/>
      <c r="BB44" s="164"/>
      <c r="BC44" s="212"/>
      <c r="BD44" s="164"/>
      <c r="BE44" s="18"/>
      <c r="BF44" s="18"/>
      <c r="BG44" s="18"/>
      <c r="BH44" s="18"/>
      <c r="BI44" s="18"/>
      <c r="BJ44" s="18"/>
      <c r="BK44" s="18"/>
      <c r="BL44" s="165"/>
      <c r="BM44" s="194"/>
    </row>
    <row r="45" spans="1:65" ht="67.5" customHeight="1" x14ac:dyDescent="0.25">
      <c r="A45" s="42">
        <v>41</v>
      </c>
      <c r="B45" s="43" t="s">
        <v>424</v>
      </c>
      <c r="C45" s="2" t="s">
        <v>173</v>
      </c>
      <c r="D45" s="3" t="s">
        <v>94</v>
      </c>
      <c r="E45" s="10" t="s">
        <v>626</v>
      </c>
      <c r="F45" s="56" t="s">
        <v>425</v>
      </c>
      <c r="G45" s="18"/>
      <c r="H45" s="18"/>
      <c r="I45" s="58"/>
      <c r="J45" s="76" t="str">
        <f t="shared" si="4"/>
        <v>yes</v>
      </c>
      <c r="K45" s="66" t="str">
        <f t="shared" si="5"/>
        <v>yes</v>
      </c>
      <c r="L45" s="22" t="s">
        <v>254</v>
      </c>
      <c r="M45" s="24" t="s">
        <v>258</v>
      </c>
      <c r="N45" s="22">
        <v>2030</v>
      </c>
      <c r="O45" s="14" t="s">
        <v>259</v>
      </c>
      <c r="P45" s="17">
        <v>-0.1</v>
      </c>
      <c r="Q45" s="80"/>
      <c r="R45" s="93"/>
      <c r="S45" s="94"/>
      <c r="T45" s="17"/>
      <c r="U45" s="78"/>
      <c r="V45" s="131"/>
      <c r="W45" s="130"/>
      <c r="X45" s="83" t="s">
        <v>742</v>
      </c>
      <c r="Y45" s="76" t="str">
        <f t="shared" si="6"/>
        <v>no</v>
      </c>
      <c r="Z45" s="152"/>
      <c r="AA45" s="152"/>
      <c r="AB45" s="138"/>
      <c r="AC45" s="142"/>
      <c r="AD45" s="138"/>
      <c r="AE45" s="142"/>
      <c r="AF45" s="138"/>
      <c r="AG45" s="142"/>
      <c r="AH45" s="148"/>
      <c r="AI45" s="148"/>
      <c r="AJ45" s="138"/>
      <c r="AK45" s="142"/>
      <c r="AL45" s="154"/>
      <c r="AM45" s="76" t="str">
        <f t="shared" si="7"/>
        <v>no</v>
      </c>
      <c r="AN45" s="84"/>
      <c r="AO45" s="154"/>
      <c r="AP45" s="154"/>
      <c r="AQ45" s="161"/>
      <c r="AR45" s="162"/>
      <c r="AS45" s="162"/>
      <c r="AT45" s="163"/>
      <c r="AU45" s="164"/>
      <c r="AV45" s="18"/>
      <c r="AW45" s="18"/>
      <c r="AX45" s="165"/>
      <c r="AY45" s="218"/>
      <c r="AZ45" s="218"/>
      <c r="BA45" s="218"/>
      <c r="BB45" s="164"/>
      <c r="BC45" s="212"/>
      <c r="BD45" s="164"/>
      <c r="BE45" s="18"/>
      <c r="BF45" s="18"/>
      <c r="BG45" s="18"/>
      <c r="BH45" s="18"/>
      <c r="BI45" s="18"/>
      <c r="BJ45" s="18"/>
      <c r="BK45" s="18"/>
      <c r="BL45" s="165"/>
      <c r="BM45" s="194"/>
    </row>
    <row r="46" spans="1:65" ht="67.5" customHeight="1" x14ac:dyDescent="0.25">
      <c r="A46" s="42">
        <v>42</v>
      </c>
      <c r="B46" s="43" t="s">
        <v>342</v>
      </c>
      <c r="C46" s="2" t="s">
        <v>173</v>
      </c>
      <c r="D46" s="3" t="s">
        <v>46</v>
      </c>
      <c r="E46" s="10" t="s">
        <v>627</v>
      </c>
      <c r="F46" s="56" t="s">
        <v>343</v>
      </c>
      <c r="G46" s="18"/>
      <c r="H46" s="18"/>
      <c r="I46" s="58"/>
      <c r="J46" s="76" t="str">
        <f t="shared" si="4"/>
        <v>yes</v>
      </c>
      <c r="K46" s="66" t="str">
        <f t="shared" si="5"/>
        <v>yes</v>
      </c>
      <c r="L46" s="13" t="s">
        <v>254</v>
      </c>
      <c r="M46" s="24" t="s">
        <v>258</v>
      </c>
      <c r="N46" s="13">
        <v>2030</v>
      </c>
      <c r="O46" s="14" t="s">
        <v>259</v>
      </c>
      <c r="P46" s="17">
        <v>-0.4</v>
      </c>
      <c r="Q46" s="80">
        <v>-0.6</v>
      </c>
      <c r="R46" s="93"/>
      <c r="S46" s="94"/>
      <c r="T46" s="17"/>
      <c r="U46" s="78"/>
      <c r="V46" s="131"/>
      <c r="W46" s="130"/>
      <c r="X46" s="83" t="s">
        <v>735</v>
      </c>
      <c r="Y46" s="76" t="str">
        <f t="shared" si="6"/>
        <v>no</v>
      </c>
      <c r="Z46" s="152"/>
      <c r="AA46" s="152"/>
      <c r="AB46" s="138"/>
      <c r="AC46" s="142"/>
      <c r="AD46" s="138"/>
      <c r="AE46" s="142"/>
      <c r="AF46" s="138"/>
      <c r="AG46" s="142"/>
      <c r="AH46" s="148"/>
      <c r="AI46" s="148"/>
      <c r="AJ46" s="138"/>
      <c r="AK46" s="142"/>
      <c r="AL46" s="154"/>
      <c r="AM46" s="76" t="str">
        <f t="shared" si="7"/>
        <v>no</v>
      </c>
      <c r="AN46" s="84"/>
      <c r="AO46" s="154"/>
      <c r="AP46" s="154"/>
      <c r="AQ46" s="161"/>
      <c r="AR46" s="162"/>
      <c r="AS46" s="162"/>
      <c r="AT46" s="163"/>
      <c r="AU46" s="164"/>
      <c r="AV46" s="18"/>
      <c r="AW46" s="18"/>
      <c r="AX46" s="165"/>
      <c r="AY46" s="218"/>
      <c r="AZ46" s="218"/>
      <c r="BA46" s="218"/>
      <c r="BB46" s="164"/>
      <c r="BC46" s="212"/>
      <c r="BD46" s="164"/>
      <c r="BE46" s="18"/>
      <c r="BF46" s="18"/>
      <c r="BG46" s="18"/>
      <c r="BH46" s="18"/>
      <c r="BI46" s="18"/>
      <c r="BJ46" s="18"/>
      <c r="BK46" s="18"/>
      <c r="BL46" s="165"/>
      <c r="BM46" s="194"/>
    </row>
    <row r="47" spans="1:65" ht="67.5" customHeight="1" x14ac:dyDescent="0.25">
      <c r="A47" s="42">
        <v>43</v>
      </c>
      <c r="B47" s="43" t="s">
        <v>765</v>
      </c>
      <c r="C47" s="2" t="s">
        <v>173</v>
      </c>
      <c r="D47" s="3" t="s">
        <v>130</v>
      </c>
      <c r="E47" s="8"/>
      <c r="F47" s="56"/>
      <c r="G47" s="18"/>
      <c r="H47" s="18"/>
      <c r="I47" s="58"/>
      <c r="J47" s="76" t="str">
        <f t="shared" si="4"/>
        <v>no</v>
      </c>
      <c r="K47" s="66" t="str">
        <f t="shared" si="5"/>
        <v>no</v>
      </c>
      <c r="L47" s="13"/>
      <c r="M47" s="25"/>
      <c r="N47" s="13"/>
      <c r="O47" s="14"/>
      <c r="P47" s="17"/>
      <c r="Q47" s="80"/>
      <c r="R47" s="93"/>
      <c r="S47" s="94"/>
      <c r="T47" s="17"/>
      <c r="U47" s="78"/>
      <c r="V47" s="106"/>
      <c r="W47" s="130"/>
      <c r="X47" s="82" t="s">
        <v>255</v>
      </c>
      <c r="Y47" s="76" t="str">
        <f t="shared" si="6"/>
        <v>no</v>
      </c>
      <c r="Z47" s="152"/>
      <c r="AA47" s="152"/>
      <c r="AB47" s="138"/>
      <c r="AC47" s="142"/>
      <c r="AD47" s="138"/>
      <c r="AE47" s="142"/>
      <c r="AF47" s="138"/>
      <c r="AG47" s="142"/>
      <c r="AH47" s="148"/>
      <c r="AI47" s="148"/>
      <c r="AJ47" s="138"/>
      <c r="AK47" s="142"/>
      <c r="AL47" s="154"/>
      <c r="AM47" s="76" t="str">
        <f t="shared" si="7"/>
        <v>no</v>
      </c>
      <c r="AN47" s="84"/>
      <c r="AO47" s="154"/>
      <c r="AP47" s="154"/>
      <c r="AQ47" s="161"/>
      <c r="AR47" s="162"/>
      <c r="AS47" s="162"/>
      <c r="AT47" s="163"/>
      <c r="AU47" s="164"/>
      <c r="AV47" s="18"/>
      <c r="AW47" s="18"/>
      <c r="AX47" s="165"/>
      <c r="AY47" s="218"/>
      <c r="AZ47" s="218"/>
      <c r="BA47" s="218"/>
      <c r="BB47" s="164"/>
      <c r="BC47" s="212"/>
      <c r="BD47" s="164"/>
      <c r="BE47" s="18"/>
      <c r="BF47" s="18"/>
      <c r="BG47" s="18"/>
      <c r="BH47" s="18"/>
      <c r="BI47" s="18"/>
      <c r="BJ47" s="18"/>
      <c r="BK47" s="18"/>
      <c r="BL47" s="165"/>
      <c r="BM47" s="194"/>
    </row>
    <row r="48" spans="1:65" ht="67.5" customHeight="1" x14ac:dyDescent="0.25">
      <c r="A48" s="42">
        <v>44</v>
      </c>
      <c r="B48" s="43" t="s">
        <v>504</v>
      </c>
      <c r="C48" s="2" t="s">
        <v>173</v>
      </c>
      <c r="D48" s="3" t="s">
        <v>140</v>
      </c>
      <c r="E48" s="10" t="s">
        <v>628</v>
      </c>
      <c r="F48" s="56" t="s">
        <v>505</v>
      </c>
      <c r="G48" s="18"/>
      <c r="H48" s="18"/>
      <c r="I48" s="58"/>
      <c r="J48" s="76" t="str">
        <f t="shared" si="4"/>
        <v>yes</v>
      </c>
      <c r="K48" s="66" t="str">
        <f t="shared" si="5"/>
        <v>yes</v>
      </c>
      <c r="L48" s="13" t="s">
        <v>254</v>
      </c>
      <c r="M48" s="24" t="s">
        <v>258</v>
      </c>
      <c r="N48" s="13">
        <v>2030</v>
      </c>
      <c r="O48" s="121" t="s">
        <v>760</v>
      </c>
      <c r="P48" s="17">
        <v>-0.28999999999999998</v>
      </c>
      <c r="Q48" s="80"/>
      <c r="R48" s="93">
        <v>-0.188</v>
      </c>
      <c r="S48" s="94"/>
      <c r="T48" s="17"/>
      <c r="U48" s="78"/>
      <c r="V48" s="131"/>
      <c r="W48" s="130"/>
      <c r="X48" s="83" t="s">
        <v>735</v>
      </c>
      <c r="Y48" s="76" t="str">
        <f t="shared" si="6"/>
        <v>no</v>
      </c>
      <c r="Z48" s="152"/>
      <c r="AA48" s="152"/>
      <c r="AB48" s="138"/>
      <c r="AC48" s="142"/>
      <c r="AD48" s="138"/>
      <c r="AE48" s="142"/>
      <c r="AF48" s="138"/>
      <c r="AG48" s="142"/>
      <c r="AH48" s="148"/>
      <c r="AI48" s="148"/>
      <c r="AJ48" s="138"/>
      <c r="AK48" s="142"/>
      <c r="AL48" s="154"/>
      <c r="AM48" s="76" t="str">
        <f t="shared" si="7"/>
        <v>no</v>
      </c>
      <c r="AN48" s="84"/>
      <c r="AO48" s="154"/>
      <c r="AP48" s="154"/>
      <c r="AQ48" s="161"/>
      <c r="AR48" s="162"/>
      <c r="AS48" s="162"/>
      <c r="AT48" s="163"/>
      <c r="AU48" s="164"/>
      <c r="AV48" s="18"/>
      <c r="AW48" s="18"/>
      <c r="AX48" s="165"/>
      <c r="AY48" s="218"/>
      <c r="AZ48" s="218"/>
      <c r="BA48" s="218"/>
      <c r="BB48" s="164"/>
      <c r="BC48" s="212"/>
      <c r="BD48" s="164"/>
      <c r="BE48" s="18"/>
      <c r="BF48" s="18"/>
      <c r="BG48" s="18"/>
      <c r="BH48" s="18"/>
      <c r="BI48" s="18"/>
      <c r="BJ48" s="18"/>
      <c r="BK48" s="18"/>
      <c r="BL48" s="165"/>
      <c r="BM48" s="194"/>
    </row>
    <row r="49" spans="1:65" ht="67.5" customHeight="1" x14ac:dyDescent="0.25">
      <c r="A49" s="42">
        <v>45</v>
      </c>
      <c r="B49" s="43" t="s">
        <v>327</v>
      </c>
      <c r="C49" s="2" t="s">
        <v>173</v>
      </c>
      <c r="D49" s="3" t="s">
        <v>37</v>
      </c>
      <c r="E49" s="10" t="s">
        <v>629</v>
      </c>
      <c r="F49" s="56" t="s">
        <v>328</v>
      </c>
      <c r="G49" s="18"/>
      <c r="H49" s="18"/>
      <c r="I49" s="58"/>
      <c r="J49" s="76" t="str">
        <f t="shared" si="4"/>
        <v>yes</v>
      </c>
      <c r="K49" s="66" t="str">
        <f t="shared" si="5"/>
        <v>yes</v>
      </c>
      <c r="L49" s="13" t="s">
        <v>254</v>
      </c>
      <c r="M49" s="24" t="s">
        <v>258</v>
      </c>
      <c r="N49" s="13">
        <v>2030</v>
      </c>
      <c r="O49" s="14" t="s">
        <v>259</v>
      </c>
      <c r="P49" s="17">
        <v>-0.84</v>
      </c>
      <c r="Q49" s="80"/>
      <c r="R49" s="93"/>
      <c r="S49" s="94"/>
      <c r="T49" s="17"/>
      <c r="U49" s="78"/>
      <c r="V49" s="131"/>
      <c r="W49" s="130"/>
      <c r="X49" s="83" t="s">
        <v>735</v>
      </c>
      <c r="Y49" s="76" t="str">
        <f t="shared" si="6"/>
        <v>no</v>
      </c>
      <c r="Z49" s="152"/>
      <c r="AA49" s="152"/>
      <c r="AB49" s="138"/>
      <c r="AC49" s="142"/>
      <c r="AD49" s="138"/>
      <c r="AE49" s="142"/>
      <c r="AF49" s="138"/>
      <c r="AG49" s="142"/>
      <c r="AH49" s="148"/>
      <c r="AI49" s="148"/>
      <c r="AJ49" s="138"/>
      <c r="AK49" s="142"/>
      <c r="AL49" s="154"/>
      <c r="AM49" s="76" t="str">
        <f t="shared" si="7"/>
        <v>no</v>
      </c>
      <c r="AN49" s="84"/>
      <c r="AO49" s="154"/>
      <c r="AP49" s="154"/>
      <c r="AQ49" s="161"/>
      <c r="AR49" s="162"/>
      <c r="AS49" s="162"/>
      <c r="AT49" s="163"/>
      <c r="AU49" s="164"/>
      <c r="AV49" s="18"/>
      <c r="AW49" s="18"/>
      <c r="AX49" s="165"/>
      <c r="AY49" s="218"/>
      <c r="AZ49" s="218"/>
      <c r="BA49" s="218"/>
      <c r="BB49" s="164"/>
      <c r="BC49" s="212"/>
      <c r="BD49" s="164"/>
      <c r="BE49" s="18"/>
      <c r="BF49" s="18"/>
      <c r="BG49" s="18"/>
      <c r="BH49" s="18"/>
      <c r="BI49" s="18"/>
      <c r="BJ49" s="18"/>
      <c r="BK49" s="18"/>
      <c r="BL49" s="165"/>
      <c r="BM49" s="194"/>
    </row>
    <row r="50" spans="1:65" ht="67.5" customHeight="1" x14ac:dyDescent="0.25">
      <c r="A50" s="42">
        <v>46</v>
      </c>
      <c r="B50" s="43" t="s">
        <v>766</v>
      </c>
      <c r="C50" s="2" t="s">
        <v>173</v>
      </c>
      <c r="D50" s="3" t="s">
        <v>32</v>
      </c>
      <c r="E50" s="10" t="s">
        <v>630</v>
      </c>
      <c r="F50" s="56" t="s">
        <v>631</v>
      </c>
      <c r="G50" s="18"/>
      <c r="H50" s="18"/>
      <c r="I50" s="58"/>
      <c r="J50" s="76" t="str">
        <f t="shared" si="4"/>
        <v>no</v>
      </c>
      <c r="K50" s="66" t="str">
        <f t="shared" si="5"/>
        <v>no</v>
      </c>
      <c r="L50" s="13"/>
      <c r="M50" s="25"/>
      <c r="N50" s="13"/>
      <c r="O50" s="14"/>
      <c r="P50" s="17"/>
      <c r="Q50" s="80"/>
      <c r="R50" s="93"/>
      <c r="S50" s="94"/>
      <c r="T50" s="17"/>
      <c r="U50" s="78"/>
      <c r="V50" s="106"/>
      <c r="W50" s="130"/>
      <c r="X50" s="82" t="s">
        <v>255</v>
      </c>
      <c r="Y50" s="76" t="str">
        <f t="shared" si="6"/>
        <v>no</v>
      </c>
      <c r="Z50" s="152"/>
      <c r="AA50" s="152"/>
      <c r="AB50" s="138"/>
      <c r="AC50" s="142"/>
      <c r="AD50" s="138"/>
      <c r="AE50" s="142"/>
      <c r="AF50" s="138"/>
      <c r="AG50" s="142"/>
      <c r="AH50" s="148"/>
      <c r="AI50" s="148"/>
      <c r="AJ50" s="138"/>
      <c r="AK50" s="142"/>
      <c r="AL50" s="154"/>
      <c r="AM50" s="76" t="str">
        <f t="shared" si="7"/>
        <v>no</v>
      </c>
      <c r="AN50" s="84"/>
      <c r="AO50" s="154"/>
      <c r="AP50" s="154"/>
      <c r="AQ50" s="161"/>
      <c r="AR50" s="162"/>
      <c r="AS50" s="162"/>
      <c r="AT50" s="163"/>
      <c r="AU50" s="164"/>
      <c r="AV50" s="18"/>
      <c r="AW50" s="18"/>
      <c r="AX50" s="165"/>
      <c r="AY50" s="218"/>
      <c r="AZ50" s="218"/>
      <c r="BA50" s="218"/>
      <c r="BB50" s="164"/>
      <c r="BC50" s="212"/>
      <c r="BD50" s="164"/>
      <c r="BE50" s="18"/>
      <c r="BF50" s="18"/>
      <c r="BG50" s="18"/>
      <c r="BH50" s="18"/>
      <c r="BI50" s="18"/>
      <c r="BJ50" s="18"/>
      <c r="BK50" s="18"/>
      <c r="BL50" s="165"/>
      <c r="BM50" s="194"/>
    </row>
    <row r="51" spans="1:65" ht="25.5" x14ac:dyDescent="0.25">
      <c r="A51" s="42">
        <v>47</v>
      </c>
      <c r="B51" s="43" t="s">
        <v>498</v>
      </c>
      <c r="C51" s="2" t="s">
        <v>173</v>
      </c>
      <c r="D51" s="3" t="s">
        <v>137</v>
      </c>
      <c r="E51" s="10" t="s">
        <v>632</v>
      </c>
      <c r="F51" s="56" t="s">
        <v>499</v>
      </c>
      <c r="G51" s="18"/>
      <c r="H51" s="18"/>
      <c r="I51" s="58"/>
      <c r="J51" s="76" t="str">
        <f t="shared" si="4"/>
        <v>yes</v>
      </c>
      <c r="K51" s="66" t="str">
        <f t="shared" si="5"/>
        <v>yes</v>
      </c>
      <c r="L51" s="13" t="s">
        <v>254</v>
      </c>
      <c r="M51" s="249">
        <v>0.1</v>
      </c>
      <c r="N51" s="13">
        <v>2030</v>
      </c>
      <c r="O51" s="14" t="s">
        <v>259</v>
      </c>
      <c r="P51" s="17"/>
      <c r="Q51" s="80">
        <v>-0.24</v>
      </c>
      <c r="R51" s="93"/>
      <c r="S51" s="94"/>
      <c r="T51" s="17"/>
      <c r="U51" s="78"/>
      <c r="V51" s="131"/>
      <c r="W51" s="130"/>
      <c r="X51" s="83" t="s">
        <v>735</v>
      </c>
      <c r="Y51" s="76" t="str">
        <f t="shared" si="6"/>
        <v>no</v>
      </c>
      <c r="Z51" s="152"/>
      <c r="AA51" s="152"/>
      <c r="AB51" s="138"/>
      <c r="AC51" s="142"/>
      <c r="AD51" s="138"/>
      <c r="AE51" s="142"/>
      <c r="AF51" s="138"/>
      <c r="AG51" s="142"/>
      <c r="AH51" s="148"/>
      <c r="AI51" s="148"/>
      <c r="AJ51" s="138"/>
      <c r="AK51" s="142"/>
      <c r="AL51" s="154"/>
      <c r="AM51" s="76" t="str">
        <f t="shared" si="7"/>
        <v>no</v>
      </c>
      <c r="AN51" s="84"/>
      <c r="AO51" s="154"/>
      <c r="AP51" s="154"/>
      <c r="AQ51" s="161"/>
      <c r="AR51" s="162"/>
      <c r="AS51" s="162"/>
      <c r="AT51" s="163"/>
      <c r="AU51" s="164"/>
      <c r="AV51" s="18"/>
      <c r="AW51" s="18"/>
      <c r="AX51" s="165"/>
      <c r="AY51" s="218"/>
      <c r="AZ51" s="218"/>
      <c r="BA51" s="218"/>
      <c r="BB51" s="164"/>
      <c r="BC51" s="212"/>
      <c r="BD51" s="164"/>
      <c r="BE51" s="18"/>
      <c r="BF51" s="18"/>
      <c r="BG51" s="18"/>
      <c r="BH51" s="18"/>
      <c r="BI51" s="18"/>
      <c r="BJ51" s="18"/>
      <c r="BK51" s="18"/>
      <c r="BL51" s="165"/>
      <c r="BM51" s="194"/>
    </row>
    <row r="52" spans="1:65" x14ac:dyDescent="0.25">
      <c r="A52" s="42">
        <v>48</v>
      </c>
      <c r="B52" s="43" t="s">
        <v>767</v>
      </c>
      <c r="C52" s="2" t="s">
        <v>173</v>
      </c>
      <c r="D52" s="3" t="s">
        <v>134</v>
      </c>
      <c r="E52" s="8"/>
      <c r="F52" s="56"/>
      <c r="G52" s="18"/>
      <c r="H52" s="18"/>
      <c r="I52" s="58"/>
      <c r="J52" s="76" t="str">
        <f t="shared" si="4"/>
        <v>no</v>
      </c>
      <c r="K52" s="66" t="str">
        <f t="shared" si="5"/>
        <v>no</v>
      </c>
      <c r="L52" s="13"/>
      <c r="M52" s="25"/>
      <c r="N52" s="13"/>
      <c r="O52" s="14"/>
      <c r="P52" s="17"/>
      <c r="Q52" s="80"/>
      <c r="R52" s="93"/>
      <c r="S52" s="94"/>
      <c r="T52" s="17"/>
      <c r="U52" s="78"/>
      <c r="V52" s="106"/>
      <c r="W52" s="130"/>
      <c r="X52" s="82" t="s">
        <v>255</v>
      </c>
      <c r="Y52" s="76" t="str">
        <f t="shared" si="6"/>
        <v>no</v>
      </c>
      <c r="Z52" s="152"/>
      <c r="AA52" s="152"/>
      <c r="AB52" s="138"/>
      <c r="AC52" s="142"/>
      <c r="AD52" s="138"/>
      <c r="AE52" s="142"/>
      <c r="AF52" s="138"/>
      <c r="AG52" s="142"/>
      <c r="AH52" s="148"/>
      <c r="AI52" s="148"/>
      <c r="AJ52" s="138"/>
      <c r="AK52" s="142"/>
      <c r="AL52" s="154"/>
      <c r="AM52" s="76" t="str">
        <f t="shared" si="7"/>
        <v>no</v>
      </c>
      <c r="AN52" s="84"/>
      <c r="AO52" s="154"/>
      <c r="AP52" s="154"/>
      <c r="AQ52" s="161"/>
      <c r="AR52" s="162"/>
      <c r="AS52" s="162"/>
      <c r="AT52" s="163"/>
      <c r="AU52" s="164"/>
      <c r="AV52" s="18"/>
      <c r="AW52" s="18"/>
      <c r="AX52" s="165"/>
      <c r="AY52" s="218"/>
      <c r="AZ52" s="218"/>
      <c r="BA52" s="218"/>
      <c r="BB52" s="164"/>
      <c r="BC52" s="212"/>
      <c r="BD52" s="164"/>
      <c r="BE52" s="18"/>
      <c r="BF52" s="18"/>
      <c r="BG52" s="18"/>
      <c r="BH52" s="18"/>
      <c r="BI52" s="18"/>
      <c r="BJ52" s="18"/>
      <c r="BK52" s="18"/>
      <c r="BL52" s="165"/>
      <c r="BM52" s="194"/>
    </row>
    <row r="53" spans="1:65" ht="153" x14ac:dyDescent="0.25">
      <c r="A53" s="42">
        <v>49</v>
      </c>
      <c r="B53" s="43" t="s">
        <v>323</v>
      </c>
      <c r="C53" s="2" t="s">
        <v>174</v>
      </c>
      <c r="D53" s="3" t="s">
        <v>184</v>
      </c>
      <c r="E53" s="10" t="s">
        <v>212</v>
      </c>
      <c r="F53" s="56" t="s">
        <v>324</v>
      </c>
      <c r="G53" s="18" t="s">
        <v>692</v>
      </c>
      <c r="H53" s="18" t="s">
        <v>693</v>
      </c>
      <c r="I53" s="58" t="s">
        <v>582</v>
      </c>
      <c r="J53" s="76" t="str">
        <f t="shared" si="4"/>
        <v>yes</v>
      </c>
      <c r="K53" s="66" t="str">
        <f t="shared" si="5"/>
        <v>yes</v>
      </c>
      <c r="L53" s="13">
        <v>2005</v>
      </c>
      <c r="M53" s="13">
        <v>1.069</v>
      </c>
      <c r="N53" s="13">
        <v>2030</v>
      </c>
      <c r="O53" s="121" t="s">
        <v>820</v>
      </c>
      <c r="P53" s="17"/>
      <c r="Q53" s="80"/>
      <c r="R53" s="93"/>
      <c r="S53" s="94"/>
      <c r="T53" s="17"/>
      <c r="U53" s="78"/>
      <c r="V53" s="120" t="s">
        <v>727</v>
      </c>
      <c r="W53" s="130"/>
      <c r="X53" s="85"/>
      <c r="Y53" s="76" t="str">
        <f t="shared" si="6"/>
        <v>yes</v>
      </c>
      <c r="Z53" s="152" t="s">
        <v>815</v>
      </c>
      <c r="AA53" s="152" t="s">
        <v>806</v>
      </c>
      <c r="AB53" s="138"/>
      <c r="AC53" s="142"/>
      <c r="AD53" s="138">
        <v>0.2</v>
      </c>
      <c r="AE53" s="142"/>
      <c r="AF53" s="138"/>
      <c r="AG53" s="142"/>
      <c r="AH53" s="148"/>
      <c r="AI53" s="148"/>
      <c r="AJ53" s="138"/>
      <c r="AK53" s="142"/>
      <c r="AL53" s="224" t="s">
        <v>844</v>
      </c>
      <c r="AM53" s="76" t="str">
        <f t="shared" si="7"/>
        <v>yes</v>
      </c>
      <c r="AN53" s="232" t="s">
        <v>815</v>
      </c>
      <c r="AO53" s="189" t="s">
        <v>817</v>
      </c>
      <c r="AP53" s="189" t="s">
        <v>813</v>
      </c>
      <c r="AQ53" s="161">
        <v>200</v>
      </c>
      <c r="AR53" s="162">
        <v>100</v>
      </c>
      <c r="AS53" s="162"/>
      <c r="AT53" s="163"/>
      <c r="AU53" s="164"/>
      <c r="AV53" s="18"/>
      <c r="AW53" s="18"/>
      <c r="AX53" s="165"/>
      <c r="AY53" s="218"/>
      <c r="AZ53" s="218"/>
      <c r="BA53" s="218"/>
      <c r="BB53" s="164"/>
      <c r="BC53" s="212"/>
      <c r="BD53" s="164"/>
      <c r="BE53" s="18"/>
      <c r="BF53" s="18"/>
      <c r="BG53" s="18"/>
      <c r="BH53" s="18"/>
      <c r="BI53" s="18"/>
      <c r="BJ53" s="18"/>
      <c r="BK53" s="18"/>
      <c r="BL53" s="165"/>
      <c r="BM53" s="194"/>
    </row>
    <row r="54" spans="1:65" ht="76.5" x14ac:dyDescent="0.25">
      <c r="A54" s="42">
        <v>50</v>
      </c>
      <c r="B54" s="43" t="s">
        <v>565</v>
      </c>
      <c r="C54" s="2" t="s">
        <v>174</v>
      </c>
      <c r="D54" s="3" t="s">
        <v>169</v>
      </c>
      <c r="E54" s="10" t="s">
        <v>594</v>
      </c>
      <c r="F54" s="56" t="s">
        <v>595</v>
      </c>
      <c r="G54" s="18" t="s">
        <v>671</v>
      </c>
      <c r="H54" s="18" t="s">
        <v>694</v>
      </c>
      <c r="I54" s="58" t="s">
        <v>582</v>
      </c>
      <c r="J54" s="76" t="str">
        <f t="shared" si="4"/>
        <v>yes</v>
      </c>
      <c r="K54" s="66" t="str">
        <f t="shared" si="5"/>
        <v>yes</v>
      </c>
      <c r="L54" s="13" t="s">
        <v>254</v>
      </c>
      <c r="M54" s="25">
        <v>787</v>
      </c>
      <c r="N54" s="13">
        <v>2030</v>
      </c>
      <c r="O54" s="14" t="s">
        <v>259</v>
      </c>
      <c r="P54" s="17">
        <v>-0.08</v>
      </c>
      <c r="Q54" s="80">
        <v>-0.25</v>
      </c>
      <c r="R54" s="93"/>
      <c r="S54" s="94"/>
      <c r="T54" s="17"/>
      <c r="U54" s="78"/>
      <c r="V54" s="106"/>
      <c r="W54" s="130"/>
      <c r="X54" s="76"/>
      <c r="Y54" s="76" t="str">
        <f t="shared" si="6"/>
        <v>no</v>
      </c>
      <c r="Z54" s="152"/>
      <c r="AA54" s="152" t="str">
        <f>IF(Y54="yes",1,"")</f>
        <v/>
      </c>
      <c r="AB54" s="138"/>
      <c r="AC54" s="142"/>
      <c r="AD54" s="138"/>
      <c r="AE54" s="142"/>
      <c r="AF54" s="138"/>
      <c r="AG54" s="142"/>
      <c r="AH54" s="148"/>
      <c r="AI54" s="148"/>
      <c r="AJ54" s="138"/>
      <c r="AK54" s="142"/>
      <c r="AL54" s="154"/>
      <c r="AM54" s="76" t="str">
        <f t="shared" si="7"/>
        <v>no</v>
      </c>
      <c r="AN54" s="84"/>
      <c r="AO54" s="154"/>
      <c r="AP54" s="154"/>
      <c r="AQ54" s="161"/>
      <c r="AR54" s="162"/>
      <c r="AS54" s="162"/>
      <c r="AT54" s="163"/>
      <c r="AU54" s="164"/>
      <c r="AV54" s="18"/>
      <c r="AW54" s="18"/>
      <c r="AX54" s="165"/>
      <c r="AY54" s="218"/>
      <c r="AZ54" s="218"/>
      <c r="BA54" s="218"/>
      <c r="BB54" s="164"/>
      <c r="BC54" s="212"/>
      <c r="BD54" s="164"/>
      <c r="BE54" s="18"/>
      <c r="BF54" s="18"/>
      <c r="BG54" s="18"/>
      <c r="BH54" s="18"/>
      <c r="BI54" s="18"/>
      <c r="BJ54" s="18"/>
      <c r="BK54" s="18"/>
      <c r="BL54" s="165"/>
      <c r="BM54" s="194"/>
    </row>
    <row r="55" spans="1:65" ht="25.5" x14ac:dyDescent="0.25">
      <c r="A55" s="42">
        <v>51</v>
      </c>
      <c r="B55" s="43" t="s">
        <v>418</v>
      </c>
      <c r="C55" s="2" t="s">
        <v>174</v>
      </c>
      <c r="D55" s="3" t="s">
        <v>190</v>
      </c>
      <c r="E55" s="10" t="s">
        <v>633</v>
      </c>
      <c r="F55" s="56" t="s">
        <v>419</v>
      </c>
      <c r="G55" s="18"/>
      <c r="H55" s="18"/>
      <c r="I55" s="58"/>
      <c r="J55" s="76" t="str">
        <f t="shared" si="4"/>
        <v>no</v>
      </c>
      <c r="K55" s="66" t="str">
        <f t="shared" si="5"/>
        <v>no</v>
      </c>
      <c r="L55" s="13"/>
      <c r="M55" s="25"/>
      <c r="N55" s="13"/>
      <c r="O55" s="14"/>
      <c r="P55" s="17"/>
      <c r="Q55" s="80"/>
      <c r="R55" s="93"/>
      <c r="S55" s="94"/>
      <c r="T55" s="17"/>
      <c r="U55" s="78"/>
      <c r="V55" s="106"/>
      <c r="W55" s="130"/>
      <c r="X55" s="82" t="s">
        <v>255</v>
      </c>
      <c r="Y55" s="76" t="str">
        <f t="shared" si="6"/>
        <v>no</v>
      </c>
      <c r="Z55" s="152"/>
      <c r="AA55" s="152"/>
      <c r="AB55" s="138"/>
      <c r="AC55" s="142"/>
      <c r="AD55" s="138"/>
      <c r="AE55" s="142"/>
      <c r="AF55" s="138"/>
      <c r="AG55" s="142"/>
      <c r="AH55" s="148"/>
      <c r="AI55" s="148"/>
      <c r="AJ55" s="138"/>
      <c r="AK55" s="142"/>
      <c r="AL55" s="154"/>
      <c r="AM55" s="76" t="str">
        <f t="shared" si="7"/>
        <v>no</v>
      </c>
      <c r="AN55" s="84"/>
      <c r="AO55" s="154"/>
      <c r="AP55" s="154"/>
      <c r="AQ55" s="161"/>
      <c r="AR55" s="162"/>
      <c r="AS55" s="162"/>
      <c r="AT55" s="163"/>
      <c r="AU55" s="164"/>
      <c r="AV55" s="18"/>
      <c r="AW55" s="18"/>
      <c r="AX55" s="165"/>
      <c r="AY55" s="218"/>
      <c r="AZ55" s="218"/>
      <c r="BA55" s="218"/>
      <c r="BB55" s="164"/>
      <c r="BC55" s="212"/>
      <c r="BD55" s="164"/>
      <c r="BE55" s="18"/>
      <c r="BF55" s="18"/>
      <c r="BG55" s="18"/>
      <c r="BH55" s="18"/>
      <c r="BI55" s="18"/>
      <c r="BJ55" s="18"/>
      <c r="BK55" s="18"/>
      <c r="BL55" s="165"/>
      <c r="BM55" s="194"/>
    </row>
    <row r="56" spans="1:65" ht="25.5" x14ac:dyDescent="0.25">
      <c r="A56" s="42">
        <v>52</v>
      </c>
      <c r="B56" s="43" t="s">
        <v>309</v>
      </c>
      <c r="C56" s="2" t="s">
        <v>174</v>
      </c>
      <c r="D56" s="3" t="s">
        <v>29</v>
      </c>
      <c r="E56" s="10" t="s">
        <v>634</v>
      </c>
      <c r="F56" s="56" t="s">
        <v>310</v>
      </c>
      <c r="G56" s="18"/>
      <c r="H56" s="18"/>
      <c r="I56" s="58"/>
      <c r="J56" s="76" t="str">
        <f t="shared" si="4"/>
        <v>yes</v>
      </c>
      <c r="K56" s="66" t="str">
        <f t="shared" si="5"/>
        <v>yes</v>
      </c>
      <c r="L56" s="13" t="s">
        <v>254</v>
      </c>
      <c r="M56" s="25">
        <v>11.6</v>
      </c>
      <c r="N56" s="13">
        <v>2030</v>
      </c>
      <c r="O56" s="14" t="s">
        <v>259</v>
      </c>
      <c r="P56" s="17"/>
      <c r="Q56" s="80">
        <v>-0.27</v>
      </c>
      <c r="R56" s="93"/>
      <c r="S56" s="94"/>
      <c r="T56" s="17"/>
      <c r="U56" s="78"/>
      <c r="V56" s="106"/>
      <c r="W56" s="130"/>
      <c r="X56" s="82" t="s">
        <v>255</v>
      </c>
      <c r="Y56" s="76" t="str">
        <f t="shared" si="6"/>
        <v>no</v>
      </c>
      <c r="Z56" s="152"/>
      <c r="AA56" s="152"/>
      <c r="AB56" s="138"/>
      <c r="AC56" s="142"/>
      <c r="AD56" s="138"/>
      <c r="AE56" s="142"/>
      <c r="AF56" s="138"/>
      <c r="AG56" s="142"/>
      <c r="AH56" s="148"/>
      <c r="AI56" s="148"/>
      <c r="AJ56" s="138"/>
      <c r="AK56" s="142"/>
      <c r="AL56" s="154"/>
      <c r="AM56" s="76" t="str">
        <f t="shared" si="7"/>
        <v>no</v>
      </c>
      <c r="AN56" s="84"/>
      <c r="AO56" s="154"/>
      <c r="AP56" s="154"/>
      <c r="AQ56" s="161"/>
      <c r="AR56" s="162"/>
      <c r="AS56" s="162"/>
      <c r="AT56" s="163"/>
      <c r="AU56" s="164"/>
      <c r="AV56" s="18"/>
      <c r="AW56" s="18"/>
      <c r="AX56" s="165"/>
      <c r="AY56" s="218"/>
      <c r="AZ56" s="218"/>
      <c r="BA56" s="218"/>
      <c r="BB56" s="164"/>
      <c r="BC56" s="212"/>
      <c r="BD56" s="164"/>
      <c r="BE56" s="18"/>
      <c r="BF56" s="18"/>
      <c r="BG56" s="18"/>
      <c r="BH56" s="18"/>
      <c r="BI56" s="18"/>
      <c r="BJ56" s="18"/>
      <c r="BK56" s="18"/>
      <c r="BL56" s="165"/>
      <c r="BM56" s="194"/>
    </row>
    <row r="57" spans="1:65" x14ac:dyDescent="0.25">
      <c r="A57" s="42">
        <v>53</v>
      </c>
      <c r="B57" s="43" t="s">
        <v>340</v>
      </c>
      <c r="C57" s="2" t="s">
        <v>174</v>
      </c>
      <c r="D57" s="3" t="s">
        <v>189</v>
      </c>
      <c r="E57" s="8"/>
      <c r="F57" s="56"/>
      <c r="G57" s="18"/>
      <c r="H57" s="18"/>
      <c r="I57" s="58"/>
      <c r="J57" s="76" t="str">
        <f t="shared" si="4"/>
        <v>no</v>
      </c>
      <c r="K57" s="66" t="str">
        <f t="shared" si="5"/>
        <v>no</v>
      </c>
      <c r="L57" s="13"/>
      <c r="M57" s="25"/>
      <c r="N57" s="13"/>
      <c r="O57" s="14"/>
      <c r="P57" s="17"/>
      <c r="Q57" s="80"/>
      <c r="R57" s="93"/>
      <c r="S57" s="94"/>
      <c r="T57" s="17"/>
      <c r="U57" s="78"/>
      <c r="V57" s="106"/>
      <c r="W57" s="130"/>
      <c r="X57" s="82" t="s">
        <v>255</v>
      </c>
      <c r="Y57" s="76" t="str">
        <f t="shared" si="6"/>
        <v>no</v>
      </c>
      <c r="Z57" s="152"/>
      <c r="AA57" s="152"/>
      <c r="AB57" s="138"/>
      <c r="AC57" s="142"/>
      <c r="AD57" s="138"/>
      <c r="AE57" s="142"/>
      <c r="AF57" s="138"/>
      <c r="AG57" s="142"/>
      <c r="AH57" s="148"/>
      <c r="AI57" s="148"/>
      <c r="AJ57" s="138"/>
      <c r="AK57" s="142"/>
      <c r="AL57" s="154"/>
      <c r="AM57" s="76" t="str">
        <f t="shared" si="7"/>
        <v>no</v>
      </c>
      <c r="AN57" s="84"/>
      <c r="AO57" s="154"/>
      <c r="AP57" s="154"/>
      <c r="AQ57" s="161"/>
      <c r="AR57" s="162"/>
      <c r="AS57" s="162"/>
      <c r="AT57" s="163"/>
      <c r="AU57" s="164"/>
      <c r="AV57" s="18"/>
      <c r="AW57" s="18"/>
      <c r="AX57" s="165"/>
      <c r="AY57" s="218"/>
      <c r="AZ57" s="218"/>
      <c r="BA57" s="218"/>
      <c r="BB57" s="164"/>
      <c r="BC57" s="212"/>
      <c r="BD57" s="164"/>
      <c r="BE57" s="18"/>
      <c r="BF57" s="18"/>
      <c r="BG57" s="18"/>
      <c r="BH57" s="18"/>
      <c r="BI57" s="18"/>
      <c r="BJ57" s="18"/>
      <c r="BK57" s="18"/>
      <c r="BL57" s="165"/>
      <c r="BM57" s="194"/>
    </row>
    <row r="58" spans="1:65" ht="25.5" x14ac:dyDescent="0.25">
      <c r="A58" s="42">
        <v>54</v>
      </c>
      <c r="B58" s="43" t="s">
        <v>447</v>
      </c>
      <c r="C58" s="2" t="s">
        <v>174</v>
      </c>
      <c r="D58" s="3" t="s">
        <v>107</v>
      </c>
      <c r="E58" s="10" t="s">
        <v>635</v>
      </c>
      <c r="F58" s="56" t="s">
        <v>448</v>
      </c>
      <c r="G58" s="18"/>
      <c r="H58" s="18"/>
      <c r="I58" s="58"/>
      <c r="J58" s="76" t="str">
        <f t="shared" si="4"/>
        <v>yes</v>
      </c>
      <c r="K58" s="66" t="str">
        <f t="shared" si="5"/>
        <v>yes</v>
      </c>
      <c r="L58" s="13" t="s">
        <v>254</v>
      </c>
      <c r="M58" s="24" t="s">
        <v>258</v>
      </c>
      <c r="N58" s="13">
        <v>2030</v>
      </c>
      <c r="O58" s="21" t="s">
        <v>259</v>
      </c>
      <c r="P58" s="17">
        <v>-0.14000000000000001</v>
      </c>
      <c r="Q58" s="80"/>
      <c r="R58" s="93"/>
      <c r="S58" s="94"/>
      <c r="T58" s="17"/>
      <c r="U58" s="78"/>
      <c r="V58" s="131"/>
      <c r="W58" s="130"/>
      <c r="X58" s="83" t="s">
        <v>737</v>
      </c>
      <c r="Y58" s="76" t="str">
        <f t="shared" si="6"/>
        <v>no</v>
      </c>
      <c r="Z58" s="152"/>
      <c r="AA58" s="152"/>
      <c r="AB58" s="138"/>
      <c r="AC58" s="142"/>
      <c r="AD58" s="138"/>
      <c r="AE58" s="142"/>
      <c r="AF58" s="138"/>
      <c r="AG58" s="142"/>
      <c r="AH58" s="148"/>
      <c r="AI58" s="148"/>
      <c r="AJ58" s="138"/>
      <c r="AK58" s="142"/>
      <c r="AL58" s="154"/>
      <c r="AM58" s="76" t="str">
        <f t="shared" si="7"/>
        <v>no</v>
      </c>
      <c r="AN58" s="84"/>
      <c r="AO58" s="154"/>
      <c r="AP58" s="154"/>
      <c r="AQ58" s="161"/>
      <c r="AR58" s="162"/>
      <c r="AS58" s="162"/>
      <c r="AT58" s="163"/>
      <c r="AU58" s="164"/>
      <c r="AV58" s="18"/>
      <c r="AW58" s="18"/>
      <c r="AX58" s="165"/>
      <c r="AY58" s="218"/>
      <c r="AZ58" s="218"/>
      <c r="BA58" s="218"/>
      <c r="BB58" s="164"/>
      <c r="BC58" s="212"/>
      <c r="BD58" s="164"/>
      <c r="BE58" s="18"/>
      <c r="BF58" s="18"/>
      <c r="BG58" s="18"/>
      <c r="BH58" s="18"/>
      <c r="BI58" s="18"/>
      <c r="BJ58" s="18"/>
      <c r="BK58" s="18"/>
      <c r="BL58" s="165"/>
      <c r="BM58" s="194"/>
    </row>
    <row r="59" spans="1:65" ht="25.5" x14ac:dyDescent="0.25">
      <c r="A59" s="42">
        <v>55</v>
      </c>
      <c r="B59" s="44" t="s">
        <v>480</v>
      </c>
      <c r="C59" s="2" t="s">
        <v>175</v>
      </c>
      <c r="D59" s="3" t="s">
        <v>126</v>
      </c>
      <c r="E59" s="8"/>
      <c r="F59" s="56" t="s">
        <v>273</v>
      </c>
      <c r="G59" s="18"/>
      <c r="H59" s="18"/>
      <c r="I59" s="58"/>
      <c r="J59" s="76" t="s">
        <v>722</v>
      </c>
      <c r="K59" s="66" t="str">
        <f t="shared" si="5"/>
        <v>no</v>
      </c>
      <c r="L59" s="13"/>
      <c r="M59" s="25"/>
      <c r="N59" s="13"/>
      <c r="O59" s="14"/>
      <c r="P59" s="17"/>
      <c r="Q59" s="80"/>
      <c r="R59" s="93"/>
      <c r="S59" s="94"/>
      <c r="T59" s="17"/>
      <c r="U59" s="78"/>
      <c r="V59" s="106"/>
      <c r="W59" s="130"/>
      <c r="X59" s="87" t="s">
        <v>581</v>
      </c>
      <c r="Y59" s="76" t="s">
        <v>722</v>
      </c>
      <c r="Z59" s="152"/>
      <c r="AA59" s="152"/>
      <c r="AB59" s="138"/>
      <c r="AC59" s="142"/>
      <c r="AD59" s="138"/>
      <c r="AE59" s="142"/>
      <c r="AF59" s="138"/>
      <c r="AG59" s="142"/>
      <c r="AH59" s="148"/>
      <c r="AI59" s="148"/>
      <c r="AJ59" s="138"/>
      <c r="AK59" s="142"/>
      <c r="AL59" s="154"/>
      <c r="AM59" s="76" t="str">
        <f t="shared" si="7"/>
        <v>no</v>
      </c>
      <c r="AN59" s="84"/>
      <c r="AO59" s="154"/>
      <c r="AP59" s="154"/>
      <c r="AQ59" s="161"/>
      <c r="AR59" s="162"/>
      <c r="AS59" s="162"/>
      <c r="AT59" s="163"/>
      <c r="AU59" s="164"/>
      <c r="AV59" s="18"/>
      <c r="AW59" s="18"/>
      <c r="AX59" s="165"/>
      <c r="AY59" s="218"/>
      <c r="AZ59" s="218"/>
      <c r="BA59" s="218"/>
      <c r="BB59" s="164"/>
      <c r="BC59" s="212"/>
      <c r="BD59" s="164"/>
      <c r="BE59" s="18"/>
      <c r="BF59" s="18"/>
      <c r="BG59" s="18"/>
      <c r="BH59" s="18"/>
      <c r="BI59" s="18"/>
      <c r="BJ59" s="18"/>
      <c r="BK59" s="18"/>
      <c r="BL59" s="165"/>
      <c r="BM59" s="194"/>
    </row>
    <row r="60" spans="1:65" ht="25.5" x14ac:dyDescent="0.25">
      <c r="A60" s="42">
        <v>56</v>
      </c>
      <c r="B60" s="44" t="s">
        <v>339</v>
      </c>
      <c r="C60" s="2" t="s">
        <v>175</v>
      </c>
      <c r="D60" s="3" t="s">
        <v>44</v>
      </c>
      <c r="E60" s="8"/>
      <c r="F60" s="56" t="s">
        <v>273</v>
      </c>
      <c r="G60" s="18"/>
      <c r="H60" s="18"/>
      <c r="I60" s="58"/>
      <c r="J60" s="76" t="s">
        <v>722</v>
      </c>
      <c r="K60" s="66" t="str">
        <f t="shared" si="5"/>
        <v>no</v>
      </c>
      <c r="L60" s="13"/>
      <c r="M60" s="25"/>
      <c r="N60" s="13"/>
      <c r="O60" s="14"/>
      <c r="P60" s="17"/>
      <c r="Q60" s="80"/>
      <c r="R60" s="93"/>
      <c r="S60" s="94"/>
      <c r="T60" s="17"/>
      <c r="U60" s="78"/>
      <c r="V60" s="106"/>
      <c r="W60" s="130"/>
      <c r="X60" s="87" t="s">
        <v>581</v>
      </c>
      <c r="Y60" s="76" t="s">
        <v>722</v>
      </c>
      <c r="Z60" s="152"/>
      <c r="AA60" s="152"/>
      <c r="AB60" s="138"/>
      <c r="AC60" s="142"/>
      <c r="AD60" s="138"/>
      <c r="AE60" s="142"/>
      <c r="AF60" s="138"/>
      <c r="AG60" s="142"/>
      <c r="AH60" s="148"/>
      <c r="AI60" s="148"/>
      <c r="AJ60" s="138"/>
      <c r="AK60" s="142"/>
      <c r="AL60" s="154"/>
      <c r="AM60" s="76" t="str">
        <f t="shared" si="7"/>
        <v>no</v>
      </c>
      <c r="AN60" s="84"/>
      <c r="AO60" s="154"/>
      <c r="AP60" s="154"/>
      <c r="AQ60" s="161"/>
      <c r="AR60" s="162"/>
      <c r="AS60" s="162"/>
      <c r="AT60" s="163"/>
      <c r="AU60" s="164"/>
      <c r="AV60" s="18"/>
      <c r="AW60" s="18"/>
      <c r="AX60" s="165"/>
      <c r="AY60" s="218"/>
      <c r="AZ60" s="218"/>
      <c r="BA60" s="218"/>
      <c r="BB60" s="164"/>
      <c r="BC60" s="212"/>
      <c r="BD60" s="164"/>
      <c r="BE60" s="18"/>
      <c r="BF60" s="18"/>
      <c r="BG60" s="18"/>
      <c r="BH60" s="18"/>
      <c r="BI60" s="18"/>
      <c r="BJ60" s="18"/>
      <c r="BK60" s="18"/>
      <c r="BL60" s="165"/>
      <c r="BM60" s="194"/>
    </row>
    <row r="61" spans="1:65" ht="25.5" x14ac:dyDescent="0.25">
      <c r="A61" s="42">
        <v>57</v>
      </c>
      <c r="B61" s="44" t="s">
        <v>488</v>
      </c>
      <c r="C61" s="2" t="s">
        <v>175</v>
      </c>
      <c r="D61" s="3" t="s">
        <v>131</v>
      </c>
      <c r="E61" s="8"/>
      <c r="F61" s="56" t="s">
        <v>273</v>
      </c>
      <c r="G61" s="18"/>
      <c r="H61" s="18"/>
      <c r="I61" s="58"/>
      <c r="J61" s="76" t="s">
        <v>722</v>
      </c>
      <c r="K61" s="66" t="str">
        <f t="shared" si="5"/>
        <v>no</v>
      </c>
      <c r="L61" s="13"/>
      <c r="M61" s="25"/>
      <c r="N61" s="13"/>
      <c r="O61" s="14"/>
      <c r="P61" s="17"/>
      <c r="Q61" s="80"/>
      <c r="R61" s="93"/>
      <c r="S61" s="94"/>
      <c r="T61" s="17"/>
      <c r="U61" s="78"/>
      <c r="V61" s="106"/>
      <c r="W61" s="130"/>
      <c r="X61" s="87" t="s">
        <v>581</v>
      </c>
      <c r="Y61" s="76" t="s">
        <v>722</v>
      </c>
      <c r="Z61" s="152"/>
      <c r="AA61" s="152"/>
      <c r="AB61" s="138"/>
      <c r="AC61" s="142"/>
      <c r="AD61" s="138"/>
      <c r="AE61" s="142"/>
      <c r="AF61" s="138"/>
      <c r="AG61" s="142"/>
      <c r="AH61" s="148"/>
      <c r="AI61" s="148"/>
      <c r="AJ61" s="138"/>
      <c r="AK61" s="142"/>
      <c r="AL61" s="154"/>
      <c r="AM61" s="76" t="str">
        <f t="shared" si="7"/>
        <v>no</v>
      </c>
      <c r="AN61" s="84"/>
      <c r="AO61" s="154"/>
      <c r="AP61" s="154"/>
      <c r="AQ61" s="161"/>
      <c r="AR61" s="162"/>
      <c r="AS61" s="162"/>
      <c r="AT61" s="163"/>
      <c r="AU61" s="164"/>
      <c r="AV61" s="18"/>
      <c r="AW61" s="18"/>
      <c r="AX61" s="165"/>
      <c r="AY61" s="218"/>
      <c r="AZ61" s="218"/>
      <c r="BA61" s="218"/>
      <c r="BB61" s="164"/>
      <c r="BC61" s="212"/>
      <c r="BD61" s="164"/>
      <c r="BE61" s="18"/>
      <c r="BF61" s="18"/>
      <c r="BG61" s="18"/>
      <c r="BH61" s="18"/>
      <c r="BI61" s="18"/>
      <c r="BJ61" s="18"/>
      <c r="BK61" s="18"/>
      <c r="BL61" s="165"/>
      <c r="BM61" s="194"/>
    </row>
    <row r="62" spans="1:65" ht="25.5" x14ac:dyDescent="0.25">
      <c r="A62" s="42">
        <v>58</v>
      </c>
      <c r="B62" s="44" t="s">
        <v>304</v>
      </c>
      <c r="C62" s="2" t="s">
        <v>175</v>
      </c>
      <c r="D62" s="3" t="s">
        <v>26</v>
      </c>
      <c r="E62" s="8"/>
      <c r="F62" s="56" t="s">
        <v>273</v>
      </c>
      <c r="G62" s="18"/>
      <c r="H62" s="18"/>
      <c r="I62" s="58"/>
      <c r="J62" s="76" t="s">
        <v>722</v>
      </c>
      <c r="K62" s="66" t="str">
        <f t="shared" si="5"/>
        <v>no</v>
      </c>
      <c r="L62" s="13"/>
      <c r="M62" s="25"/>
      <c r="N62" s="13"/>
      <c r="O62" s="14"/>
      <c r="P62" s="17"/>
      <c r="Q62" s="80"/>
      <c r="R62" s="93"/>
      <c r="S62" s="94"/>
      <c r="T62" s="17"/>
      <c r="U62" s="78"/>
      <c r="V62" s="106"/>
      <c r="W62" s="130"/>
      <c r="X62" s="87" t="s">
        <v>581</v>
      </c>
      <c r="Y62" s="76" t="s">
        <v>722</v>
      </c>
      <c r="Z62" s="152"/>
      <c r="AA62" s="152"/>
      <c r="AB62" s="138"/>
      <c r="AC62" s="142"/>
      <c r="AD62" s="138"/>
      <c r="AE62" s="142"/>
      <c r="AF62" s="138"/>
      <c r="AG62" s="142"/>
      <c r="AH62" s="148"/>
      <c r="AI62" s="148"/>
      <c r="AJ62" s="138"/>
      <c r="AK62" s="142"/>
      <c r="AL62" s="154"/>
      <c r="AM62" s="76" t="str">
        <f t="shared" si="7"/>
        <v>no</v>
      </c>
      <c r="AN62" s="84"/>
      <c r="AO62" s="154"/>
      <c r="AP62" s="154"/>
      <c r="AQ62" s="161"/>
      <c r="AR62" s="162"/>
      <c r="AS62" s="162"/>
      <c r="AT62" s="163"/>
      <c r="AU62" s="164"/>
      <c r="AV62" s="18"/>
      <c r="AW62" s="18"/>
      <c r="AX62" s="165"/>
      <c r="AY62" s="218"/>
      <c r="AZ62" s="218"/>
      <c r="BA62" s="218"/>
      <c r="BB62" s="164"/>
      <c r="BC62" s="212"/>
      <c r="BD62" s="164"/>
      <c r="BE62" s="18"/>
      <c r="BF62" s="18"/>
      <c r="BG62" s="18"/>
      <c r="BH62" s="18"/>
      <c r="BI62" s="18"/>
      <c r="BJ62" s="18"/>
      <c r="BK62" s="18"/>
      <c r="BL62" s="165"/>
      <c r="BM62" s="194"/>
    </row>
    <row r="63" spans="1:65" ht="25.5" x14ac:dyDescent="0.25">
      <c r="A63" s="42">
        <v>59</v>
      </c>
      <c r="B63" s="44" t="s">
        <v>388</v>
      </c>
      <c r="C63" s="2" t="s">
        <v>175</v>
      </c>
      <c r="D63" s="3" t="s">
        <v>76</v>
      </c>
      <c r="E63" s="8"/>
      <c r="F63" s="56" t="s">
        <v>273</v>
      </c>
      <c r="G63" s="18"/>
      <c r="H63" s="18"/>
      <c r="I63" s="58"/>
      <c r="J63" s="76" t="s">
        <v>722</v>
      </c>
      <c r="K63" s="66" t="str">
        <f t="shared" si="5"/>
        <v>no</v>
      </c>
      <c r="L63" s="13"/>
      <c r="M63" s="25"/>
      <c r="N63" s="13"/>
      <c r="O63" s="14"/>
      <c r="P63" s="17"/>
      <c r="Q63" s="80"/>
      <c r="R63" s="93"/>
      <c r="S63" s="94"/>
      <c r="T63" s="17"/>
      <c r="U63" s="78"/>
      <c r="V63" s="106"/>
      <c r="W63" s="130"/>
      <c r="X63" s="87" t="s">
        <v>581</v>
      </c>
      <c r="Y63" s="76" t="s">
        <v>722</v>
      </c>
      <c r="Z63" s="152"/>
      <c r="AA63" s="152"/>
      <c r="AB63" s="138"/>
      <c r="AC63" s="142"/>
      <c r="AD63" s="138"/>
      <c r="AE63" s="142"/>
      <c r="AF63" s="138"/>
      <c r="AG63" s="142"/>
      <c r="AH63" s="148"/>
      <c r="AI63" s="148"/>
      <c r="AJ63" s="138"/>
      <c r="AK63" s="142"/>
      <c r="AL63" s="154"/>
      <c r="AM63" s="76" t="str">
        <f t="shared" si="7"/>
        <v>no</v>
      </c>
      <c r="AN63" s="84"/>
      <c r="AO63" s="154"/>
      <c r="AP63" s="154"/>
      <c r="AQ63" s="161"/>
      <c r="AR63" s="162"/>
      <c r="AS63" s="162"/>
      <c r="AT63" s="163"/>
      <c r="AU63" s="164"/>
      <c r="AV63" s="18"/>
      <c r="AW63" s="18"/>
      <c r="AX63" s="165"/>
      <c r="AY63" s="218"/>
      <c r="AZ63" s="218"/>
      <c r="BA63" s="218"/>
      <c r="BB63" s="164"/>
      <c r="BC63" s="212"/>
      <c r="BD63" s="164"/>
      <c r="BE63" s="18"/>
      <c r="BF63" s="18"/>
      <c r="BG63" s="18"/>
      <c r="BH63" s="18"/>
      <c r="BI63" s="18"/>
      <c r="BJ63" s="18"/>
      <c r="BK63" s="18"/>
      <c r="BL63" s="165"/>
      <c r="BM63" s="194"/>
    </row>
    <row r="64" spans="1:65" ht="25.5" x14ac:dyDescent="0.25">
      <c r="A64" s="42">
        <v>60</v>
      </c>
      <c r="B64" s="44" t="s">
        <v>510</v>
      </c>
      <c r="C64" s="2" t="s">
        <v>175</v>
      </c>
      <c r="D64" s="3" t="s">
        <v>196</v>
      </c>
      <c r="E64" s="8"/>
      <c r="F64" s="56" t="s">
        <v>273</v>
      </c>
      <c r="G64" s="18"/>
      <c r="H64" s="18"/>
      <c r="I64" s="58"/>
      <c r="J64" s="76" t="s">
        <v>722</v>
      </c>
      <c r="K64" s="66" t="str">
        <f t="shared" si="5"/>
        <v>no</v>
      </c>
      <c r="L64" s="13"/>
      <c r="M64" s="25"/>
      <c r="N64" s="13"/>
      <c r="O64" s="14"/>
      <c r="P64" s="17"/>
      <c r="Q64" s="80"/>
      <c r="R64" s="93"/>
      <c r="S64" s="94"/>
      <c r="T64" s="17"/>
      <c r="U64" s="78"/>
      <c r="V64" s="106"/>
      <c r="W64" s="130"/>
      <c r="X64" s="87" t="s">
        <v>581</v>
      </c>
      <c r="Y64" s="76" t="s">
        <v>722</v>
      </c>
      <c r="Z64" s="152"/>
      <c r="AA64" s="152"/>
      <c r="AB64" s="138"/>
      <c r="AC64" s="142"/>
      <c r="AD64" s="138"/>
      <c r="AE64" s="142"/>
      <c r="AF64" s="138"/>
      <c r="AG64" s="142"/>
      <c r="AH64" s="148"/>
      <c r="AI64" s="148"/>
      <c r="AJ64" s="138"/>
      <c r="AK64" s="142"/>
      <c r="AL64" s="154"/>
      <c r="AM64" s="76" t="str">
        <f t="shared" si="7"/>
        <v>no</v>
      </c>
      <c r="AN64" s="84"/>
      <c r="AO64" s="154"/>
      <c r="AP64" s="154"/>
      <c r="AQ64" s="161"/>
      <c r="AR64" s="162"/>
      <c r="AS64" s="162"/>
      <c r="AT64" s="163"/>
      <c r="AU64" s="164"/>
      <c r="AV64" s="18"/>
      <c r="AW64" s="18"/>
      <c r="AX64" s="165"/>
      <c r="AY64" s="218"/>
      <c r="AZ64" s="218"/>
      <c r="BA64" s="218"/>
      <c r="BB64" s="164"/>
      <c r="BC64" s="212"/>
      <c r="BD64" s="164"/>
      <c r="BE64" s="18"/>
      <c r="BF64" s="18"/>
      <c r="BG64" s="18"/>
      <c r="BH64" s="18"/>
      <c r="BI64" s="18"/>
      <c r="BJ64" s="18"/>
      <c r="BK64" s="18"/>
      <c r="BL64" s="165"/>
      <c r="BM64" s="194"/>
    </row>
    <row r="65" spans="1:65" ht="25.5" x14ac:dyDescent="0.25">
      <c r="A65" s="42">
        <v>61</v>
      </c>
      <c r="B65" s="44" t="s">
        <v>335</v>
      </c>
      <c r="C65" s="2" t="s">
        <v>175</v>
      </c>
      <c r="D65" s="3" t="s">
        <v>41</v>
      </c>
      <c r="E65" s="8"/>
      <c r="F65" s="56" t="s">
        <v>273</v>
      </c>
      <c r="G65" s="18"/>
      <c r="H65" s="18"/>
      <c r="I65" s="58"/>
      <c r="J65" s="76" t="s">
        <v>722</v>
      </c>
      <c r="K65" s="66" t="str">
        <f t="shared" si="5"/>
        <v>no</v>
      </c>
      <c r="L65" s="13"/>
      <c r="M65" s="25"/>
      <c r="N65" s="13"/>
      <c r="O65" s="14"/>
      <c r="P65" s="17"/>
      <c r="Q65" s="80"/>
      <c r="R65" s="93"/>
      <c r="S65" s="94"/>
      <c r="T65" s="17"/>
      <c r="U65" s="78"/>
      <c r="V65" s="106"/>
      <c r="W65" s="130"/>
      <c r="X65" s="87" t="s">
        <v>581</v>
      </c>
      <c r="Y65" s="76" t="s">
        <v>722</v>
      </c>
      <c r="Z65" s="152"/>
      <c r="AA65" s="152"/>
      <c r="AB65" s="138"/>
      <c r="AC65" s="142"/>
      <c r="AD65" s="138"/>
      <c r="AE65" s="142"/>
      <c r="AF65" s="138"/>
      <c r="AG65" s="142"/>
      <c r="AH65" s="148"/>
      <c r="AI65" s="148"/>
      <c r="AJ65" s="138"/>
      <c r="AK65" s="142"/>
      <c r="AL65" s="154"/>
      <c r="AM65" s="76" t="str">
        <f t="shared" si="7"/>
        <v>no</v>
      </c>
      <c r="AN65" s="84"/>
      <c r="AO65" s="154"/>
      <c r="AP65" s="154"/>
      <c r="AQ65" s="161"/>
      <c r="AR65" s="162"/>
      <c r="AS65" s="162"/>
      <c r="AT65" s="163"/>
      <c r="AU65" s="164"/>
      <c r="AV65" s="18"/>
      <c r="AW65" s="18"/>
      <c r="AX65" s="165"/>
      <c r="AY65" s="218"/>
      <c r="AZ65" s="218"/>
      <c r="BA65" s="218"/>
      <c r="BB65" s="164"/>
      <c r="BC65" s="212"/>
      <c r="BD65" s="164"/>
      <c r="BE65" s="18"/>
      <c r="BF65" s="18"/>
      <c r="BG65" s="18"/>
      <c r="BH65" s="18"/>
      <c r="BI65" s="18"/>
      <c r="BJ65" s="18"/>
      <c r="BK65" s="18"/>
      <c r="BL65" s="165"/>
      <c r="BM65" s="194"/>
    </row>
    <row r="66" spans="1:65" ht="25.5" x14ac:dyDescent="0.25">
      <c r="A66" s="42">
        <v>62</v>
      </c>
      <c r="B66" s="44" t="s">
        <v>427</v>
      </c>
      <c r="C66" s="2" t="s">
        <v>175</v>
      </c>
      <c r="D66" s="3" t="s">
        <v>95</v>
      </c>
      <c r="E66" s="8"/>
      <c r="F66" s="56" t="s">
        <v>273</v>
      </c>
      <c r="G66" s="18"/>
      <c r="H66" s="18"/>
      <c r="I66" s="58"/>
      <c r="J66" s="76" t="s">
        <v>722</v>
      </c>
      <c r="K66" s="66" t="str">
        <f t="shared" si="5"/>
        <v>no</v>
      </c>
      <c r="L66" s="13"/>
      <c r="M66" s="25"/>
      <c r="N66" s="13"/>
      <c r="O66" s="14"/>
      <c r="P66" s="17"/>
      <c r="Q66" s="80"/>
      <c r="R66" s="93"/>
      <c r="S66" s="94"/>
      <c r="T66" s="17"/>
      <c r="U66" s="78"/>
      <c r="V66" s="106"/>
      <c r="W66" s="130"/>
      <c r="X66" s="87" t="s">
        <v>581</v>
      </c>
      <c r="Y66" s="76" t="s">
        <v>722</v>
      </c>
      <c r="Z66" s="152"/>
      <c r="AA66" s="152"/>
      <c r="AB66" s="138"/>
      <c r="AC66" s="142"/>
      <c r="AD66" s="138"/>
      <c r="AE66" s="142"/>
      <c r="AF66" s="138"/>
      <c r="AG66" s="142"/>
      <c r="AH66" s="148"/>
      <c r="AI66" s="148"/>
      <c r="AJ66" s="138"/>
      <c r="AK66" s="142"/>
      <c r="AL66" s="154"/>
      <c r="AM66" s="76" t="str">
        <f t="shared" si="7"/>
        <v>no</v>
      </c>
      <c r="AN66" s="84"/>
      <c r="AO66" s="154"/>
      <c r="AP66" s="154"/>
      <c r="AQ66" s="161"/>
      <c r="AR66" s="162"/>
      <c r="AS66" s="162"/>
      <c r="AT66" s="163"/>
      <c r="AU66" s="164"/>
      <c r="AV66" s="18"/>
      <c r="AW66" s="18"/>
      <c r="AX66" s="165"/>
      <c r="AY66" s="218"/>
      <c r="AZ66" s="218"/>
      <c r="BA66" s="218"/>
      <c r="BB66" s="164"/>
      <c r="BC66" s="212"/>
      <c r="BD66" s="164"/>
      <c r="BE66" s="18"/>
      <c r="BF66" s="18"/>
      <c r="BG66" s="18"/>
      <c r="BH66" s="18"/>
      <c r="BI66" s="18"/>
      <c r="BJ66" s="18"/>
      <c r="BK66" s="18"/>
      <c r="BL66" s="165"/>
      <c r="BM66" s="194"/>
    </row>
    <row r="67" spans="1:65" ht="25.5" x14ac:dyDescent="0.25">
      <c r="A67" s="42">
        <v>63</v>
      </c>
      <c r="B67" s="43" t="s">
        <v>295</v>
      </c>
      <c r="C67" s="2" t="s">
        <v>175</v>
      </c>
      <c r="D67" s="3" t="s">
        <v>22</v>
      </c>
      <c r="E67" s="8"/>
      <c r="F67" s="56" t="s">
        <v>296</v>
      </c>
      <c r="G67" s="18"/>
      <c r="H67" s="18"/>
      <c r="I67" s="58"/>
      <c r="J67" s="76" t="str">
        <f t="shared" ref="J67" si="8">IF(K67="yes","yes",IF(Y67="yes","yes",IF(AM67="yes","yes","no")))</f>
        <v>yes</v>
      </c>
      <c r="K67" s="66" t="str">
        <f t="shared" si="5"/>
        <v>yes</v>
      </c>
      <c r="L67" s="13">
        <v>1990</v>
      </c>
      <c r="M67" s="25" t="s">
        <v>258</v>
      </c>
      <c r="N67" s="13">
        <v>2030</v>
      </c>
      <c r="O67" s="21" t="s">
        <v>259</v>
      </c>
      <c r="P67" s="116">
        <v>0.18</v>
      </c>
      <c r="Q67" s="80">
        <v>-0.03</v>
      </c>
      <c r="R67" s="99"/>
      <c r="S67" s="94"/>
      <c r="T67" s="17"/>
      <c r="U67" s="78"/>
      <c r="V67" s="106"/>
      <c r="W67" s="130"/>
      <c r="X67" s="87" t="s">
        <v>581</v>
      </c>
      <c r="Y67" s="76" t="s">
        <v>714</v>
      </c>
      <c r="Z67" s="152"/>
      <c r="AA67" s="152"/>
      <c r="AB67" s="138"/>
      <c r="AC67" s="142"/>
      <c r="AD67" s="138"/>
      <c r="AE67" s="142"/>
      <c r="AF67" s="138"/>
      <c r="AG67" s="142"/>
      <c r="AH67" s="148"/>
      <c r="AI67" s="148"/>
      <c r="AJ67" s="138"/>
      <c r="AK67" s="142"/>
      <c r="AL67" s="154"/>
      <c r="AM67" s="76" t="str">
        <f t="shared" si="7"/>
        <v>no</v>
      </c>
      <c r="AN67" s="84"/>
      <c r="AO67" s="154"/>
      <c r="AP67" s="154"/>
      <c r="AQ67" s="161"/>
      <c r="AR67" s="162"/>
      <c r="AS67" s="162"/>
      <c r="AT67" s="163"/>
      <c r="AU67" s="164"/>
      <c r="AV67" s="18"/>
      <c r="AW67" s="18"/>
      <c r="AX67" s="165"/>
      <c r="AY67" s="218"/>
      <c r="AZ67" s="218"/>
      <c r="BA67" s="218"/>
      <c r="BB67" s="164"/>
      <c r="BC67" s="212"/>
      <c r="BD67" s="164"/>
      <c r="BE67" s="18"/>
      <c r="BF67" s="18"/>
      <c r="BG67" s="18"/>
      <c r="BH67" s="18"/>
      <c r="BI67" s="18"/>
      <c r="BJ67" s="18"/>
      <c r="BK67" s="18"/>
      <c r="BL67" s="165"/>
      <c r="BM67" s="194"/>
    </row>
    <row r="68" spans="1:65" ht="25.5" x14ac:dyDescent="0.25">
      <c r="A68" s="42">
        <v>64</v>
      </c>
      <c r="B68" s="44" t="s">
        <v>358</v>
      </c>
      <c r="C68" s="2" t="s">
        <v>175</v>
      </c>
      <c r="D68" s="3" t="s">
        <v>53</v>
      </c>
      <c r="E68" s="8"/>
      <c r="F68" s="56" t="s">
        <v>273</v>
      </c>
      <c r="G68" s="18"/>
      <c r="H68" s="18"/>
      <c r="I68" s="58"/>
      <c r="J68" s="76" t="s">
        <v>722</v>
      </c>
      <c r="K68" s="66" t="str">
        <f t="shared" si="5"/>
        <v>no</v>
      </c>
      <c r="L68" s="13"/>
      <c r="M68" s="25"/>
      <c r="N68" s="13"/>
      <c r="O68" s="14"/>
      <c r="P68" s="17"/>
      <c r="Q68" s="80"/>
      <c r="R68" s="93"/>
      <c r="S68" s="94"/>
      <c r="T68" s="17"/>
      <c r="U68" s="78"/>
      <c r="V68" s="106"/>
      <c r="W68" s="130"/>
      <c r="X68" s="87" t="s">
        <v>581</v>
      </c>
      <c r="Y68" s="76" t="s">
        <v>722</v>
      </c>
      <c r="Z68" s="152"/>
      <c r="AA68" s="152"/>
      <c r="AB68" s="138"/>
      <c r="AC68" s="142"/>
      <c r="AD68" s="138"/>
      <c r="AE68" s="142"/>
      <c r="AF68" s="138"/>
      <c r="AG68" s="142"/>
      <c r="AH68" s="148"/>
      <c r="AI68" s="148"/>
      <c r="AJ68" s="138"/>
      <c r="AK68" s="142"/>
      <c r="AL68" s="154"/>
      <c r="AM68" s="76" t="str">
        <f t="shared" si="7"/>
        <v>no</v>
      </c>
      <c r="AN68" s="84"/>
      <c r="AO68" s="154"/>
      <c r="AP68" s="154"/>
      <c r="AQ68" s="161"/>
      <c r="AR68" s="162"/>
      <c r="AS68" s="162"/>
      <c r="AT68" s="163"/>
      <c r="AU68" s="164"/>
      <c r="AV68" s="18"/>
      <c r="AW68" s="18"/>
      <c r="AX68" s="165"/>
      <c r="AY68" s="218"/>
      <c r="AZ68" s="218"/>
      <c r="BA68" s="218"/>
      <c r="BB68" s="164"/>
      <c r="BC68" s="212"/>
      <c r="BD68" s="164"/>
      <c r="BE68" s="18"/>
      <c r="BF68" s="18"/>
      <c r="BG68" s="18"/>
      <c r="BH68" s="18"/>
      <c r="BI68" s="18"/>
      <c r="BJ68" s="18"/>
      <c r="BK68" s="18"/>
      <c r="BL68" s="165"/>
      <c r="BM68" s="194"/>
    </row>
    <row r="69" spans="1:65" ht="25.5" x14ac:dyDescent="0.25">
      <c r="A69" s="42">
        <v>65</v>
      </c>
      <c r="B69" s="44" t="s">
        <v>511</v>
      </c>
      <c r="C69" s="2" t="s">
        <v>175</v>
      </c>
      <c r="D69" s="3" t="s">
        <v>143</v>
      </c>
      <c r="E69" s="8"/>
      <c r="F69" s="56" t="s">
        <v>273</v>
      </c>
      <c r="G69" s="18"/>
      <c r="H69" s="18"/>
      <c r="I69" s="58"/>
      <c r="J69" s="76" t="s">
        <v>722</v>
      </c>
      <c r="K69" s="66" t="str">
        <f t="shared" ref="K69:K100" si="9">IF(L69&gt;0,"yes","no")</f>
        <v>no</v>
      </c>
      <c r="L69" s="13"/>
      <c r="M69" s="25"/>
      <c r="N69" s="13"/>
      <c r="O69" s="14"/>
      <c r="P69" s="17"/>
      <c r="Q69" s="80"/>
      <c r="R69" s="93"/>
      <c r="S69" s="94"/>
      <c r="T69" s="17"/>
      <c r="U69" s="78"/>
      <c r="V69" s="106"/>
      <c r="W69" s="130"/>
      <c r="X69" s="87" t="s">
        <v>581</v>
      </c>
      <c r="Y69" s="76" t="s">
        <v>722</v>
      </c>
      <c r="Z69" s="152"/>
      <c r="AA69" s="152"/>
      <c r="AB69" s="138"/>
      <c r="AC69" s="142"/>
      <c r="AD69" s="138"/>
      <c r="AE69" s="142"/>
      <c r="AF69" s="138"/>
      <c r="AG69" s="142"/>
      <c r="AH69" s="148"/>
      <c r="AI69" s="148"/>
      <c r="AJ69" s="138"/>
      <c r="AK69" s="142"/>
      <c r="AL69" s="154"/>
      <c r="AM69" s="76" t="str">
        <f t="shared" ref="AM69:AM100" si="10">IF(SUM(AQ69:BH69)&gt;0,"yes","no")</f>
        <v>no</v>
      </c>
      <c r="AN69" s="84"/>
      <c r="AO69" s="154"/>
      <c r="AP69" s="154"/>
      <c r="AQ69" s="161"/>
      <c r="AR69" s="162"/>
      <c r="AS69" s="162"/>
      <c r="AT69" s="163"/>
      <c r="AU69" s="164"/>
      <c r="AV69" s="18"/>
      <c r="AW69" s="18"/>
      <c r="AX69" s="165"/>
      <c r="AY69" s="218"/>
      <c r="AZ69" s="218"/>
      <c r="BA69" s="218"/>
      <c r="BB69" s="164"/>
      <c r="BC69" s="212"/>
      <c r="BD69" s="164"/>
      <c r="BE69" s="18"/>
      <c r="BF69" s="18"/>
      <c r="BG69" s="18"/>
      <c r="BH69" s="18"/>
      <c r="BI69" s="18"/>
      <c r="BJ69" s="18"/>
      <c r="BK69" s="18"/>
      <c r="BL69" s="165"/>
      <c r="BM69" s="194"/>
    </row>
    <row r="70" spans="1:65" ht="25.5" x14ac:dyDescent="0.25">
      <c r="A70" s="42">
        <v>66</v>
      </c>
      <c r="B70" s="44" t="s">
        <v>420</v>
      </c>
      <c r="C70" s="2" t="s">
        <v>175</v>
      </c>
      <c r="D70" s="3" t="s">
        <v>91</v>
      </c>
      <c r="E70" s="8"/>
      <c r="F70" s="56" t="s">
        <v>273</v>
      </c>
      <c r="G70" s="18"/>
      <c r="H70" s="18"/>
      <c r="I70" s="58"/>
      <c r="J70" s="76" t="s">
        <v>722</v>
      </c>
      <c r="K70" s="66" t="str">
        <f t="shared" si="9"/>
        <v>no</v>
      </c>
      <c r="L70" s="13"/>
      <c r="M70" s="25"/>
      <c r="N70" s="13"/>
      <c r="O70" s="14"/>
      <c r="P70" s="17"/>
      <c r="Q70" s="80"/>
      <c r="R70" s="93"/>
      <c r="S70" s="94"/>
      <c r="T70" s="17"/>
      <c r="U70" s="78"/>
      <c r="V70" s="106"/>
      <c r="W70" s="130"/>
      <c r="X70" s="87" t="s">
        <v>581</v>
      </c>
      <c r="Y70" s="76" t="s">
        <v>722</v>
      </c>
      <c r="Z70" s="152"/>
      <c r="AA70" s="152"/>
      <c r="AB70" s="138"/>
      <c r="AC70" s="142"/>
      <c r="AD70" s="138"/>
      <c r="AE70" s="142"/>
      <c r="AF70" s="138"/>
      <c r="AG70" s="142"/>
      <c r="AH70" s="148"/>
      <c r="AI70" s="148"/>
      <c r="AJ70" s="138"/>
      <c r="AK70" s="142"/>
      <c r="AL70" s="154"/>
      <c r="AM70" s="76" t="str">
        <f t="shared" si="10"/>
        <v>no</v>
      </c>
      <c r="AN70" s="84"/>
      <c r="AO70" s="154"/>
      <c r="AP70" s="154"/>
      <c r="AQ70" s="161"/>
      <c r="AR70" s="162"/>
      <c r="AS70" s="162"/>
      <c r="AT70" s="163"/>
      <c r="AU70" s="164"/>
      <c r="AV70" s="18"/>
      <c r="AW70" s="18"/>
      <c r="AX70" s="165"/>
      <c r="AY70" s="218"/>
      <c r="AZ70" s="218"/>
      <c r="BA70" s="218"/>
      <c r="BB70" s="164"/>
      <c r="BC70" s="212"/>
      <c r="BD70" s="164"/>
      <c r="BE70" s="18"/>
      <c r="BF70" s="18"/>
      <c r="BG70" s="18"/>
      <c r="BH70" s="18"/>
      <c r="BI70" s="18"/>
      <c r="BJ70" s="18"/>
      <c r="BK70" s="18"/>
      <c r="BL70" s="165"/>
      <c r="BM70" s="194"/>
    </row>
    <row r="71" spans="1:65" ht="38.25" x14ac:dyDescent="0.25">
      <c r="A71" s="42">
        <v>67</v>
      </c>
      <c r="B71" s="43" t="s">
        <v>536</v>
      </c>
      <c r="C71" s="2" t="s">
        <v>175</v>
      </c>
      <c r="D71" s="3" t="s">
        <v>200</v>
      </c>
      <c r="E71" s="8"/>
      <c r="F71" s="56" t="s">
        <v>537</v>
      </c>
      <c r="G71" s="18"/>
      <c r="H71" s="18"/>
      <c r="I71" s="58"/>
      <c r="J71" s="76" t="s">
        <v>582</v>
      </c>
      <c r="K71" s="66" t="str">
        <f t="shared" si="9"/>
        <v>yes</v>
      </c>
      <c r="L71" s="13" t="s">
        <v>254</v>
      </c>
      <c r="M71" s="24">
        <v>17.7</v>
      </c>
      <c r="N71" s="22">
        <v>2030</v>
      </c>
      <c r="O71" s="14" t="s">
        <v>259</v>
      </c>
      <c r="P71" s="17">
        <v>-0.3</v>
      </c>
      <c r="Q71" s="80">
        <v>-0.36</v>
      </c>
      <c r="R71" s="93"/>
      <c r="S71" s="94"/>
      <c r="T71" s="17"/>
      <c r="U71" s="78"/>
      <c r="V71" s="106"/>
      <c r="W71" s="130"/>
      <c r="X71" s="83" t="s">
        <v>874</v>
      </c>
      <c r="Y71" s="76" t="s">
        <v>714</v>
      </c>
      <c r="Z71" s="152"/>
      <c r="AA71" s="152"/>
      <c r="AB71" s="138"/>
      <c r="AC71" s="142"/>
      <c r="AD71" s="138"/>
      <c r="AE71" s="142"/>
      <c r="AF71" s="138"/>
      <c r="AG71" s="142"/>
      <c r="AH71" s="148"/>
      <c r="AI71" s="148"/>
      <c r="AJ71" s="138"/>
      <c r="AK71" s="142"/>
      <c r="AL71" s="154"/>
      <c r="AM71" s="76" t="str">
        <f t="shared" si="10"/>
        <v>no</v>
      </c>
      <c r="AN71" s="84"/>
      <c r="AO71" s="154"/>
      <c r="AP71" s="154"/>
      <c r="AQ71" s="161"/>
      <c r="AR71" s="162"/>
      <c r="AS71" s="162"/>
      <c r="AT71" s="163"/>
      <c r="AU71" s="164"/>
      <c r="AV71" s="18"/>
      <c r="AW71" s="18"/>
      <c r="AX71" s="165"/>
      <c r="AY71" s="218"/>
      <c r="AZ71" s="218"/>
      <c r="BA71" s="218"/>
      <c r="BB71" s="164"/>
      <c r="BC71" s="212"/>
      <c r="BD71" s="164"/>
      <c r="BE71" s="18"/>
      <c r="BF71" s="18"/>
      <c r="BG71" s="18"/>
      <c r="BH71" s="18"/>
      <c r="BI71" s="18"/>
      <c r="BJ71" s="18"/>
      <c r="BK71" s="18"/>
      <c r="BL71" s="165"/>
      <c r="BM71" s="194"/>
    </row>
    <row r="72" spans="1:65" x14ac:dyDescent="0.25">
      <c r="A72" s="42">
        <v>68</v>
      </c>
      <c r="B72" s="43" t="s">
        <v>252</v>
      </c>
      <c r="C72" s="2" t="s">
        <v>175</v>
      </c>
      <c r="D72" s="3" t="s">
        <v>1</v>
      </c>
      <c r="E72" s="10" t="s">
        <v>875</v>
      </c>
      <c r="F72" s="56" t="s">
        <v>253</v>
      </c>
      <c r="G72" s="18"/>
      <c r="H72" s="18"/>
      <c r="I72" s="58" t="s">
        <v>582</v>
      </c>
      <c r="J72" s="76" t="s">
        <v>582</v>
      </c>
      <c r="K72" s="66" t="str">
        <f t="shared" si="9"/>
        <v>yes</v>
      </c>
      <c r="L72" s="13" t="s">
        <v>254</v>
      </c>
      <c r="M72" s="24" t="s">
        <v>258</v>
      </c>
      <c r="N72" s="22">
        <v>2030</v>
      </c>
      <c r="O72" s="14" t="s">
        <v>259</v>
      </c>
      <c r="P72" s="17">
        <v>-0.115</v>
      </c>
      <c r="Q72" s="80"/>
      <c r="R72" s="93"/>
      <c r="S72" s="94"/>
      <c r="T72" s="17"/>
      <c r="U72" s="78"/>
      <c r="V72" s="131"/>
      <c r="W72" s="130"/>
      <c r="X72" s="83" t="s">
        <v>873</v>
      </c>
      <c r="Y72" s="76" t="s">
        <v>714</v>
      </c>
      <c r="Z72" s="152"/>
      <c r="AA72" s="152"/>
      <c r="AB72" s="138"/>
      <c r="AC72" s="142"/>
      <c r="AD72" s="138"/>
      <c r="AE72" s="142"/>
      <c r="AF72" s="138"/>
      <c r="AG72" s="142"/>
      <c r="AH72" s="148"/>
      <c r="AI72" s="148"/>
      <c r="AJ72" s="138"/>
      <c r="AK72" s="142"/>
      <c r="AL72" s="154"/>
      <c r="AM72" s="76" t="str">
        <f t="shared" si="10"/>
        <v>no</v>
      </c>
      <c r="AN72" s="84"/>
      <c r="AO72" s="154"/>
      <c r="AP72" s="154"/>
      <c r="AQ72" s="161"/>
      <c r="AR72" s="162"/>
      <c r="AS72" s="162"/>
      <c r="AT72" s="163"/>
      <c r="AU72" s="164"/>
      <c r="AV72" s="18"/>
      <c r="AW72" s="18"/>
      <c r="AX72" s="165"/>
      <c r="AY72" s="218"/>
      <c r="AZ72" s="218"/>
      <c r="BA72" s="218"/>
      <c r="BB72" s="164"/>
      <c r="BC72" s="212"/>
      <c r="BD72" s="164"/>
      <c r="BE72" s="18"/>
      <c r="BF72" s="18"/>
      <c r="BG72" s="18"/>
      <c r="BH72" s="18"/>
      <c r="BI72" s="18"/>
      <c r="BJ72" s="18"/>
      <c r="BK72" s="18"/>
      <c r="BL72" s="165"/>
      <c r="BM72" s="194"/>
    </row>
    <row r="73" spans="1:65" ht="38.25" x14ac:dyDescent="0.25">
      <c r="A73" s="42">
        <v>69</v>
      </c>
      <c r="B73" s="43" t="s">
        <v>489</v>
      </c>
      <c r="C73" s="2" t="s">
        <v>176</v>
      </c>
      <c r="D73" s="3" t="s">
        <v>132</v>
      </c>
      <c r="E73" s="10" t="s">
        <v>213</v>
      </c>
      <c r="F73" s="56" t="s">
        <v>490</v>
      </c>
      <c r="G73" s="18" t="s">
        <v>580</v>
      </c>
      <c r="H73" s="18" t="s">
        <v>580</v>
      </c>
      <c r="I73" s="58" t="s">
        <v>582</v>
      </c>
      <c r="J73" s="76" t="str">
        <f t="shared" ref="J73:J104" si="11">IF(K73="yes","yes",IF(Y73="yes","yes",IF(AM73="yes","yes","no")))</f>
        <v>yes</v>
      </c>
      <c r="K73" s="66" t="str">
        <f t="shared" si="9"/>
        <v>yes</v>
      </c>
      <c r="L73" s="13">
        <v>1990</v>
      </c>
      <c r="M73" s="25"/>
      <c r="N73" s="13">
        <v>2030</v>
      </c>
      <c r="O73" s="121" t="s">
        <v>259</v>
      </c>
      <c r="P73" s="117" t="s">
        <v>830</v>
      </c>
      <c r="Q73" s="80"/>
      <c r="R73" s="93"/>
      <c r="S73" s="94"/>
      <c r="T73" s="17"/>
      <c r="U73" s="78"/>
      <c r="V73" s="106"/>
      <c r="W73" s="130"/>
      <c r="X73" s="85"/>
      <c r="Y73" s="76" t="str">
        <f t="shared" ref="Y73:Y104" si="12">IF(SUM(AB73:AK73)&gt;0,"yes","no")</f>
        <v>no</v>
      </c>
      <c r="Z73" s="152"/>
      <c r="AA73" s="152"/>
      <c r="AB73" s="138"/>
      <c r="AC73" s="142"/>
      <c r="AD73" s="138"/>
      <c r="AE73" s="142"/>
      <c r="AF73" s="138"/>
      <c r="AG73" s="142"/>
      <c r="AH73" s="148"/>
      <c r="AI73" s="148"/>
      <c r="AJ73" s="138"/>
      <c r="AK73" s="142"/>
      <c r="AL73" s="154"/>
      <c r="AM73" s="76" t="str">
        <f t="shared" si="10"/>
        <v>no</v>
      </c>
      <c r="AN73" s="84"/>
      <c r="AO73" s="154"/>
      <c r="AP73" s="154"/>
      <c r="AQ73" s="161"/>
      <c r="AR73" s="162"/>
      <c r="AS73" s="162"/>
      <c r="AT73" s="163"/>
      <c r="AU73" s="164"/>
      <c r="AV73" s="18"/>
      <c r="AW73" s="18"/>
      <c r="AX73" s="165"/>
      <c r="AY73" s="218"/>
      <c r="AZ73" s="218"/>
      <c r="BA73" s="218"/>
      <c r="BB73" s="164"/>
      <c r="BC73" s="212"/>
      <c r="BD73" s="164"/>
      <c r="BE73" s="18"/>
      <c r="BF73" s="18"/>
      <c r="BG73" s="18"/>
      <c r="BH73" s="18"/>
      <c r="BI73" s="18"/>
      <c r="BJ73" s="18"/>
      <c r="BK73" s="18"/>
      <c r="BL73" s="165"/>
      <c r="BM73" s="194"/>
    </row>
    <row r="74" spans="1:65" ht="51" x14ac:dyDescent="0.25">
      <c r="A74" s="42">
        <v>70</v>
      </c>
      <c r="B74" s="43" t="s">
        <v>551</v>
      </c>
      <c r="C74" s="2" t="s">
        <v>176</v>
      </c>
      <c r="D74" s="3" t="s">
        <v>163</v>
      </c>
      <c r="E74" s="10" t="s">
        <v>214</v>
      </c>
      <c r="F74" s="56" t="s">
        <v>552</v>
      </c>
      <c r="G74" s="18" t="s">
        <v>580</v>
      </c>
      <c r="H74" s="59" t="s">
        <v>695</v>
      </c>
      <c r="I74" s="58" t="s">
        <v>582</v>
      </c>
      <c r="J74" s="76" t="str">
        <f t="shared" si="11"/>
        <v>yes</v>
      </c>
      <c r="K74" s="66" t="str">
        <f t="shared" si="9"/>
        <v>yes</v>
      </c>
      <c r="L74" s="13">
        <v>1990</v>
      </c>
      <c r="M74" s="25" t="s">
        <v>258</v>
      </c>
      <c r="N74" s="13">
        <v>2030</v>
      </c>
      <c r="O74" s="14" t="s">
        <v>259</v>
      </c>
      <c r="P74" s="17">
        <v>-0.4</v>
      </c>
      <c r="Q74" s="80"/>
      <c r="R74" s="93"/>
      <c r="S74" s="94"/>
      <c r="T74" s="17"/>
      <c r="U74" s="78"/>
      <c r="V74" s="106"/>
      <c r="W74" s="130"/>
      <c r="X74" s="85"/>
      <c r="Y74" s="76" t="str">
        <f t="shared" si="12"/>
        <v>no</v>
      </c>
      <c r="Z74" s="152"/>
      <c r="AA74" s="152"/>
      <c r="AB74" s="138"/>
      <c r="AC74" s="142"/>
      <c r="AD74" s="138"/>
      <c r="AE74" s="142"/>
      <c r="AF74" s="138"/>
      <c r="AG74" s="142"/>
      <c r="AH74" s="148"/>
      <c r="AI74" s="148"/>
      <c r="AJ74" s="138"/>
      <c r="AK74" s="142"/>
      <c r="AL74" s="154"/>
      <c r="AM74" s="76" t="str">
        <f t="shared" si="10"/>
        <v>no</v>
      </c>
      <c r="AN74" s="84"/>
      <c r="AO74" s="154"/>
      <c r="AP74" s="154"/>
      <c r="AQ74" s="161"/>
      <c r="AR74" s="162"/>
      <c r="AS74" s="162"/>
      <c r="AT74" s="163"/>
      <c r="AU74" s="164"/>
      <c r="AV74" s="18"/>
      <c r="AW74" s="18"/>
      <c r="AX74" s="165"/>
      <c r="AY74" s="218"/>
      <c r="AZ74" s="218"/>
      <c r="BA74" s="218"/>
      <c r="BB74" s="164"/>
      <c r="BC74" s="212"/>
      <c r="BD74" s="164"/>
      <c r="BE74" s="18"/>
      <c r="BF74" s="18"/>
      <c r="BG74" s="18"/>
      <c r="BH74" s="18"/>
      <c r="BI74" s="18"/>
      <c r="BJ74" s="18"/>
      <c r="BK74" s="18"/>
      <c r="BL74" s="165"/>
      <c r="BM74" s="194"/>
    </row>
    <row r="75" spans="1:65" ht="25.5" x14ac:dyDescent="0.25">
      <c r="A75" s="42">
        <v>71</v>
      </c>
      <c r="B75" s="43" t="s">
        <v>411</v>
      </c>
      <c r="C75" s="2" t="s">
        <v>176</v>
      </c>
      <c r="D75" s="3" t="s">
        <v>87</v>
      </c>
      <c r="E75" s="10" t="s">
        <v>636</v>
      </c>
      <c r="F75" s="56" t="s">
        <v>412</v>
      </c>
      <c r="G75" s="18"/>
      <c r="H75" s="18"/>
      <c r="I75" s="58"/>
      <c r="J75" s="76" t="str">
        <f t="shared" si="11"/>
        <v>yes</v>
      </c>
      <c r="K75" s="66" t="str">
        <f t="shared" si="9"/>
        <v>yes</v>
      </c>
      <c r="L75" s="13">
        <v>1990</v>
      </c>
      <c r="M75" s="25"/>
      <c r="N75" s="13">
        <v>2030</v>
      </c>
      <c r="O75" s="14" t="s">
        <v>259</v>
      </c>
      <c r="P75" s="17">
        <v>-0.15</v>
      </c>
      <c r="Q75" s="80">
        <v>-0.25</v>
      </c>
      <c r="R75" s="93"/>
      <c r="S75" s="94"/>
      <c r="T75" s="17"/>
      <c r="U75" s="78"/>
      <c r="V75" s="106"/>
      <c r="W75" s="130"/>
      <c r="X75" s="84"/>
      <c r="Y75" s="76" t="str">
        <f t="shared" si="12"/>
        <v>no</v>
      </c>
      <c r="Z75" s="152"/>
      <c r="AA75" s="152"/>
      <c r="AB75" s="138"/>
      <c r="AC75" s="142"/>
      <c r="AD75" s="138"/>
      <c r="AE75" s="142"/>
      <c r="AF75" s="138"/>
      <c r="AG75" s="142"/>
      <c r="AH75" s="148"/>
      <c r="AI75" s="148"/>
      <c r="AJ75" s="138"/>
      <c r="AK75" s="142"/>
      <c r="AL75" s="154"/>
      <c r="AM75" s="76" t="str">
        <f t="shared" si="10"/>
        <v>no</v>
      </c>
      <c r="AN75" s="84"/>
      <c r="AO75" s="154"/>
      <c r="AP75" s="154"/>
      <c r="AQ75" s="161"/>
      <c r="AR75" s="162"/>
      <c r="AS75" s="162"/>
      <c r="AT75" s="163"/>
      <c r="AU75" s="164"/>
      <c r="AV75" s="18"/>
      <c r="AW75" s="18"/>
      <c r="AX75" s="165"/>
      <c r="AY75" s="218"/>
      <c r="AZ75" s="218"/>
      <c r="BA75" s="218"/>
      <c r="BB75" s="164"/>
      <c r="BC75" s="212"/>
      <c r="BD75" s="164"/>
      <c r="BE75" s="18"/>
      <c r="BF75" s="18"/>
      <c r="BG75" s="18"/>
      <c r="BH75" s="18"/>
      <c r="BI75" s="18"/>
      <c r="BJ75" s="18"/>
      <c r="BK75" s="18"/>
      <c r="BL75" s="165"/>
      <c r="BM75" s="194"/>
    </row>
    <row r="76" spans="1:65" x14ac:dyDescent="0.25">
      <c r="A76" s="42">
        <v>72</v>
      </c>
      <c r="B76" s="43" t="s">
        <v>561</v>
      </c>
      <c r="C76" s="2" t="s">
        <v>176</v>
      </c>
      <c r="D76" s="3" t="s">
        <v>202</v>
      </c>
      <c r="E76" s="8"/>
      <c r="F76" s="56"/>
      <c r="G76" s="18"/>
      <c r="H76" s="18"/>
      <c r="I76" s="58"/>
      <c r="J76" s="76" t="str">
        <f t="shared" si="11"/>
        <v>no</v>
      </c>
      <c r="K76" s="66" t="str">
        <f t="shared" si="9"/>
        <v>no</v>
      </c>
      <c r="L76" s="13"/>
      <c r="M76" s="25"/>
      <c r="N76" s="13"/>
      <c r="O76" s="14"/>
      <c r="P76" s="17"/>
      <c r="Q76" s="80"/>
      <c r="R76" s="93"/>
      <c r="S76" s="94"/>
      <c r="T76" s="17"/>
      <c r="U76" s="78"/>
      <c r="V76" s="106"/>
      <c r="W76" s="130"/>
      <c r="X76" s="82" t="s">
        <v>255</v>
      </c>
      <c r="Y76" s="76" t="str">
        <f t="shared" si="12"/>
        <v>no</v>
      </c>
      <c r="Z76" s="152"/>
      <c r="AA76" s="152"/>
      <c r="AB76" s="138"/>
      <c r="AC76" s="142"/>
      <c r="AD76" s="138"/>
      <c r="AE76" s="142"/>
      <c r="AF76" s="138"/>
      <c r="AG76" s="142"/>
      <c r="AH76" s="148"/>
      <c r="AI76" s="148"/>
      <c r="AJ76" s="138"/>
      <c r="AK76" s="142"/>
      <c r="AL76" s="154"/>
      <c r="AM76" s="76" t="str">
        <f t="shared" si="10"/>
        <v>no</v>
      </c>
      <c r="AN76" s="84"/>
      <c r="AO76" s="154"/>
      <c r="AP76" s="154"/>
      <c r="AQ76" s="161"/>
      <c r="AR76" s="162"/>
      <c r="AS76" s="162"/>
      <c r="AT76" s="163"/>
      <c r="AU76" s="164"/>
      <c r="AV76" s="18"/>
      <c r="AW76" s="18"/>
      <c r="AX76" s="165"/>
      <c r="AY76" s="218"/>
      <c r="AZ76" s="218"/>
      <c r="BA76" s="218"/>
      <c r="BB76" s="164"/>
      <c r="BC76" s="212"/>
      <c r="BD76" s="164"/>
      <c r="BE76" s="18"/>
      <c r="BF76" s="18"/>
      <c r="BG76" s="18"/>
      <c r="BH76" s="18"/>
      <c r="BI76" s="18"/>
      <c r="BJ76" s="18"/>
      <c r="BK76" s="18"/>
      <c r="BL76" s="165"/>
      <c r="BM76" s="194"/>
    </row>
    <row r="77" spans="1:65" x14ac:dyDescent="0.25">
      <c r="A77" s="42">
        <v>73</v>
      </c>
      <c r="B77" s="43" t="s">
        <v>283</v>
      </c>
      <c r="C77" s="2" t="s">
        <v>176</v>
      </c>
      <c r="D77" s="3" t="s">
        <v>15</v>
      </c>
      <c r="E77" s="10" t="s">
        <v>637</v>
      </c>
      <c r="F77" s="56" t="s">
        <v>284</v>
      </c>
      <c r="G77" s="18"/>
      <c r="H77" s="18"/>
      <c r="I77" s="58"/>
      <c r="J77" s="76" t="str">
        <f t="shared" si="11"/>
        <v>yes</v>
      </c>
      <c r="K77" s="66" t="str">
        <f t="shared" si="9"/>
        <v>yes</v>
      </c>
      <c r="L77" s="13">
        <v>1990</v>
      </c>
      <c r="M77" s="25"/>
      <c r="N77" s="13">
        <v>2030</v>
      </c>
      <c r="O77" s="14" t="s">
        <v>259</v>
      </c>
      <c r="P77" s="17">
        <v>-0.28000000000000003</v>
      </c>
      <c r="Q77" s="80"/>
      <c r="R77" s="93"/>
      <c r="S77" s="94"/>
      <c r="T77" s="17"/>
      <c r="U77" s="78"/>
      <c r="V77" s="106"/>
      <c r="W77" s="130"/>
      <c r="X77" s="84"/>
      <c r="Y77" s="76" t="str">
        <f t="shared" si="12"/>
        <v>no</v>
      </c>
      <c r="Z77" s="152"/>
      <c r="AA77" s="152"/>
      <c r="AB77" s="138"/>
      <c r="AC77" s="142"/>
      <c r="AD77" s="138"/>
      <c r="AE77" s="142"/>
      <c r="AF77" s="138"/>
      <c r="AG77" s="142"/>
      <c r="AH77" s="148"/>
      <c r="AI77" s="148"/>
      <c r="AJ77" s="138"/>
      <c r="AK77" s="142"/>
      <c r="AL77" s="154"/>
      <c r="AM77" s="76" t="str">
        <f t="shared" si="10"/>
        <v>no</v>
      </c>
      <c r="AN77" s="84"/>
      <c r="AO77" s="154"/>
      <c r="AP77" s="154"/>
      <c r="AQ77" s="161"/>
      <c r="AR77" s="162"/>
      <c r="AS77" s="162"/>
      <c r="AT77" s="163"/>
      <c r="AU77" s="164"/>
      <c r="AV77" s="18"/>
      <c r="AW77" s="18"/>
      <c r="AX77" s="165"/>
      <c r="AY77" s="218"/>
      <c r="AZ77" s="218"/>
      <c r="BA77" s="218"/>
      <c r="BB77" s="164"/>
      <c r="BC77" s="212"/>
      <c r="BD77" s="164"/>
      <c r="BE77" s="18"/>
      <c r="BF77" s="18"/>
      <c r="BG77" s="18"/>
      <c r="BH77" s="18"/>
      <c r="BI77" s="18"/>
      <c r="BJ77" s="18"/>
      <c r="BK77" s="18"/>
      <c r="BL77" s="165"/>
      <c r="BM77" s="194"/>
    </row>
    <row r="78" spans="1:65" ht="38.25" x14ac:dyDescent="0.25">
      <c r="A78" s="42">
        <v>74</v>
      </c>
      <c r="B78" s="43" t="s">
        <v>547</v>
      </c>
      <c r="C78" s="2" t="s">
        <v>176</v>
      </c>
      <c r="D78" s="3" t="s">
        <v>161</v>
      </c>
      <c r="E78" s="10" t="s">
        <v>638</v>
      </c>
      <c r="F78" s="56" t="s">
        <v>548</v>
      </c>
      <c r="G78" s="18"/>
      <c r="H78" s="18"/>
      <c r="I78" s="58"/>
      <c r="J78" s="76" t="str">
        <f t="shared" si="11"/>
        <v>no</v>
      </c>
      <c r="K78" s="66" t="str">
        <f t="shared" si="9"/>
        <v>no</v>
      </c>
      <c r="L78" s="13"/>
      <c r="M78" s="25"/>
      <c r="N78" s="13"/>
      <c r="O78" s="14"/>
      <c r="P78" s="17"/>
      <c r="Q78" s="80"/>
      <c r="R78" s="93"/>
      <c r="S78" s="94"/>
      <c r="T78" s="17"/>
      <c r="U78" s="78"/>
      <c r="V78" s="106"/>
      <c r="W78" s="130"/>
      <c r="X78" s="82" t="s">
        <v>255</v>
      </c>
      <c r="Y78" s="76" t="str">
        <f t="shared" si="12"/>
        <v>no</v>
      </c>
      <c r="Z78" s="152"/>
      <c r="AA78" s="152"/>
      <c r="AB78" s="138"/>
      <c r="AC78" s="142"/>
      <c r="AD78" s="138"/>
      <c r="AE78" s="142"/>
      <c r="AF78" s="138"/>
      <c r="AG78" s="142"/>
      <c r="AH78" s="148"/>
      <c r="AI78" s="148"/>
      <c r="AJ78" s="138"/>
      <c r="AK78" s="142"/>
      <c r="AL78" s="154"/>
      <c r="AM78" s="76" t="str">
        <f t="shared" si="10"/>
        <v>no</v>
      </c>
      <c r="AN78" s="84"/>
      <c r="AO78" s="154"/>
      <c r="AP78" s="154"/>
      <c r="AQ78" s="161"/>
      <c r="AR78" s="162"/>
      <c r="AS78" s="162"/>
      <c r="AT78" s="163"/>
      <c r="AU78" s="164"/>
      <c r="AV78" s="18"/>
      <c r="AW78" s="18"/>
      <c r="AX78" s="165"/>
      <c r="AY78" s="218"/>
      <c r="AZ78" s="218"/>
      <c r="BA78" s="218"/>
      <c r="BB78" s="164"/>
      <c r="BC78" s="212"/>
      <c r="BD78" s="164"/>
      <c r="BE78" s="18"/>
      <c r="BF78" s="18"/>
      <c r="BG78" s="18"/>
      <c r="BH78" s="18"/>
      <c r="BI78" s="18"/>
      <c r="BJ78" s="18"/>
      <c r="BK78" s="18"/>
      <c r="BL78" s="165"/>
      <c r="BM78" s="194"/>
    </row>
    <row r="79" spans="1:65" ht="29.25" customHeight="1" x14ac:dyDescent="0.25">
      <c r="A79" s="42">
        <v>75</v>
      </c>
      <c r="B79" s="43" t="s">
        <v>274</v>
      </c>
      <c r="C79" s="2" t="s">
        <v>176</v>
      </c>
      <c r="D79" s="3" t="s">
        <v>10</v>
      </c>
      <c r="E79" s="10" t="s">
        <v>639</v>
      </c>
      <c r="F79" s="56" t="s">
        <v>275</v>
      </c>
      <c r="G79" s="18"/>
      <c r="H79" s="18"/>
      <c r="I79" s="58"/>
      <c r="J79" s="76" t="str">
        <f t="shared" si="11"/>
        <v>yes</v>
      </c>
      <c r="K79" s="66" t="str">
        <f t="shared" si="9"/>
        <v>yes</v>
      </c>
      <c r="L79" s="13">
        <v>1990</v>
      </c>
      <c r="M79" s="25"/>
      <c r="N79" s="13">
        <v>2030</v>
      </c>
      <c r="O79" s="14" t="s">
        <v>259</v>
      </c>
      <c r="P79" s="17">
        <v>-0.35</v>
      </c>
      <c r="Q79" s="80"/>
      <c r="R79" s="93"/>
      <c r="S79" s="94"/>
      <c r="T79" s="17"/>
      <c r="U79" s="78"/>
      <c r="V79" s="106"/>
      <c r="W79" s="130"/>
      <c r="X79" s="84"/>
      <c r="Y79" s="76" t="str">
        <f t="shared" si="12"/>
        <v>no</v>
      </c>
      <c r="Z79" s="152"/>
      <c r="AA79" s="152"/>
      <c r="AB79" s="138"/>
      <c r="AC79" s="142"/>
      <c r="AD79" s="138"/>
      <c r="AE79" s="142"/>
      <c r="AF79" s="138"/>
      <c r="AG79" s="142"/>
      <c r="AH79" s="148"/>
      <c r="AI79" s="148"/>
      <c r="AJ79" s="138"/>
      <c r="AK79" s="142"/>
      <c r="AL79" s="154"/>
      <c r="AM79" s="76" t="str">
        <f t="shared" si="10"/>
        <v>no</v>
      </c>
      <c r="AN79" s="84"/>
      <c r="AO79" s="154"/>
      <c r="AP79" s="154"/>
      <c r="AQ79" s="161"/>
      <c r="AR79" s="162"/>
      <c r="AS79" s="162"/>
      <c r="AT79" s="163"/>
      <c r="AU79" s="164"/>
      <c r="AV79" s="18"/>
      <c r="AW79" s="18"/>
      <c r="AX79" s="165"/>
      <c r="AY79" s="218"/>
      <c r="AZ79" s="218"/>
      <c r="BA79" s="218"/>
      <c r="BB79" s="164"/>
      <c r="BC79" s="212"/>
      <c r="BD79" s="164"/>
      <c r="BE79" s="18"/>
      <c r="BF79" s="18"/>
      <c r="BG79" s="18"/>
      <c r="BH79" s="18"/>
      <c r="BI79" s="18"/>
      <c r="BJ79" s="18"/>
      <c r="BK79" s="18"/>
      <c r="BL79" s="165"/>
      <c r="BM79" s="194"/>
    </row>
    <row r="80" spans="1:65" ht="38.25" x14ac:dyDescent="0.25">
      <c r="A80" s="42">
        <v>76</v>
      </c>
      <c r="B80" s="43" t="s">
        <v>531</v>
      </c>
      <c r="C80" s="2" t="s">
        <v>176</v>
      </c>
      <c r="D80" s="3" t="s">
        <v>154</v>
      </c>
      <c r="E80" s="10" t="s">
        <v>640</v>
      </c>
      <c r="F80" s="56" t="s">
        <v>532</v>
      </c>
      <c r="G80" s="18"/>
      <c r="H80" s="18"/>
      <c r="I80" s="58"/>
      <c r="J80" s="76" t="str">
        <f t="shared" si="11"/>
        <v>yes</v>
      </c>
      <c r="K80" s="66" t="str">
        <f t="shared" si="9"/>
        <v>yes</v>
      </c>
      <c r="L80" s="13">
        <v>1990</v>
      </c>
      <c r="M80" s="25"/>
      <c r="N80" s="13">
        <v>2030</v>
      </c>
      <c r="O80" s="121" t="s">
        <v>259</v>
      </c>
      <c r="P80" s="118" t="s">
        <v>728</v>
      </c>
      <c r="Q80" s="119" t="s">
        <v>729</v>
      </c>
      <c r="R80" s="93"/>
      <c r="S80" s="94"/>
      <c r="T80" s="17"/>
      <c r="U80" s="78"/>
      <c r="V80" s="106"/>
      <c r="W80" s="130"/>
      <c r="X80" s="84"/>
      <c r="Y80" s="76" t="str">
        <f t="shared" si="12"/>
        <v>no</v>
      </c>
      <c r="Z80" s="152"/>
      <c r="AA80" s="152"/>
      <c r="AB80" s="138"/>
      <c r="AC80" s="142"/>
      <c r="AD80" s="138"/>
      <c r="AE80" s="142"/>
      <c r="AF80" s="138"/>
      <c r="AG80" s="142"/>
      <c r="AH80" s="148"/>
      <c r="AI80" s="148"/>
      <c r="AJ80" s="138"/>
      <c r="AK80" s="142"/>
      <c r="AL80" s="154"/>
      <c r="AM80" s="76" t="str">
        <f t="shared" si="10"/>
        <v>no</v>
      </c>
      <c r="AN80" s="84"/>
      <c r="AO80" s="154"/>
      <c r="AP80" s="154"/>
      <c r="AQ80" s="161"/>
      <c r="AR80" s="162"/>
      <c r="AS80" s="162"/>
      <c r="AT80" s="163"/>
      <c r="AU80" s="164"/>
      <c r="AV80" s="18"/>
      <c r="AW80" s="18"/>
      <c r="AX80" s="165"/>
      <c r="AY80" s="218"/>
      <c r="AZ80" s="218"/>
      <c r="BA80" s="218"/>
      <c r="BB80" s="164"/>
      <c r="BC80" s="212"/>
      <c r="BD80" s="164"/>
      <c r="BE80" s="18"/>
      <c r="BF80" s="18"/>
      <c r="BG80" s="18"/>
      <c r="BH80" s="18"/>
      <c r="BI80" s="18"/>
      <c r="BJ80" s="18"/>
      <c r="BK80" s="18"/>
      <c r="BL80" s="165"/>
      <c r="BM80" s="194"/>
    </row>
    <row r="81" spans="1:65" ht="51" x14ac:dyDescent="0.25">
      <c r="A81" s="42">
        <v>77</v>
      </c>
      <c r="B81" s="43" t="s">
        <v>368</v>
      </c>
      <c r="C81" s="2" t="s">
        <v>176</v>
      </c>
      <c r="D81" s="3" t="s">
        <v>61</v>
      </c>
      <c r="E81" s="10" t="s">
        <v>641</v>
      </c>
      <c r="F81" s="56" t="s">
        <v>369</v>
      </c>
      <c r="G81" s="18" t="s">
        <v>580</v>
      </c>
      <c r="H81" s="18" t="s">
        <v>580</v>
      </c>
      <c r="I81" s="58" t="s">
        <v>582</v>
      </c>
      <c r="J81" s="76" t="str">
        <f t="shared" si="11"/>
        <v>yes</v>
      </c>
      <c r="K81" s="66" t="str">
        <f t="shared" si="9"/>
        <v>yes</v>
      </c>
      <c r="L81" s="13" t="s">
        <v>254</v>
      </c>
      <c r="M81" s="25">
        <v>38.42</v>
      </c>
      <c r="N81" s="13">
        <v>2030</v>
      </c>
      <c r="O81" s="14" t="s">
        <v>259</v>
      </c>
      <c r="P81" s="17">
        <v>-0.15</v>
      </c>
      <c r="Q81" s="80">
        <v>-0.25</v>
      </c>
      <c r="R81" s="93"/>
      <c r="S81" s="94"/>
      <c r="T81" s="17"/>
      <c r="U81" s="78"/>
      <c r="V81" s="106"/>
      <c r="W81" s="130"/>
      <c r="X81" s="84"/>
      <c r="Y81" s="76" t="str">
        <f t="shared" si="12"/>
        <v>no</v>
      </c>
      <c r="Z81" s="152"/>
      <c r="AA81" s="152"/>
      <c r="AB81" s="138"/>
      <c r="AC81" s="142"/>
      <c r="AD81" s="138"/>
      <c r="AE81" s="142"/>
      <c r="AF81" s="138"/>
      <c r="AG81" s="142"/>
      <c r="AH81" s="148"/>
      <c r="AI81" s="148"/>
      <c r="AJ81" s="138"/>
      <c r="AK81" s="142"/>
      <c r="AL81" s="154"/>
      <c r="AM81" s="76" t="str">
        <f t="shared" si="10"/>
        <v>no</v>
      </c>
      <c r="AN81" s="84"/>
      <c r="AO81" s="154"/>
      <c r="AP81" s="154"/>
      <c r="AQ81" s="161"/>
      <c r="AR81" s="162"/>
      <c r="AS81" s="162"/>
      <c r="AT81" s="163"/>
      <c r="AU81" s="164"/>
      <c r="AV81" s="18"/>
      <c r="AW81" s="18"/>
      <c r="AX81" s="165"/>
      <c r="AY81" s="218"/>
      <c r="AZ81" s="218"/>
      <c r="BA81" s="218"/>
      <c r="BB81" s="164"/>
      <c r="BC81" s="212"/>
      <c r="BD81" s="164"/>
      <c r="BE81" s="18"/>
      <c r="BF81" s="18"/>
      <c r="BG81" s="18"/>
      <c r="BH81" s="18"/>
      <c r="BI81" s="18"/>
      <c r="BJ81" s="18"/>
      <c r="BK81" s="18"/>
      <c r="BL81" s="165"/>
      <c r="BM81" s="194"/>
    </row>
    <row r="82" spans="1:65" ht="51" x14ac:dyDescent="0.25">
      <c r="A82" s="42">
        <v>78</v>
      </c>
      <c r="B82" s="43" t="s">
        <v>416</v>
      </c>
      <c r="C82" s="2" t="s">
        <v>176</v>
      </c>
      <c r="D82" s="3" t="s">
        <v>90</v>
      </c>
      <c r="E82" s="10" t="s">
        <v>642</v>
      </c>
      <c r="F82" s="56" t="s">
        <v>417</v>
      </c>
      <c r="G82" s="18" t="s">
        <v>580</v>
      </c>
      <c r="H82" s="18" t="s">
        <v>580</v>
      </c>
      <c r="I82" s="58" t="s">
        <v>582</v>
      </c>
      <c r="J82" s="76" t="str">
        <f t="shared" si="11"/>
        <v>yes</v>
      </c>
      <c r="K82" s="66" t="str">
        <f t="shared" si="9"/>
        <v>yes</v>
      </c>
      <c r="L82" s="13" t="s">
        <v>254</v>
      </c>
      <c r="M82" s="25">
        <v>17</v>
      </c>
      <c r="N82" s="13">
        <v>2030</v>
      </c>
      <c r="O82" s="121" t="s">
        <v>259</v>
      </c>
      <c r="P82" s="118" t="s">
        <v>730</v>
      </c>
      <c r="Q82" s="80">
        <v>-0.3</v>
      </c>
      <c r="R82" s="93"/>
      <c r="S82" s="94"/>
      <c r="T82" s="17"/>
      <c r="U82" s="78"/>
      <c r="V82" s="106"/>
      <c r="W82" s="130"/>
      <c r="X82" s="84"/>
      <c r="Y82" s="76" t="str">
        <f t="shared" si="12"/>
        <v>no</v>
      </c>
      <c r="Z82" s="152"/>
      <c r="AA82" s="152"/>
      <c r="AB82" s="138"/>
      <c r="AC82" s="142"/>
      <c r="AD82" s="138"/>
      <c r="AE82" s="142"/>
      <c r="AF82" s="138"/>
      <c r="AG82" s="142"/>
      <c r="AH82" s="148"/>
      <c r="AI82" s="148"/>
      <c r="AJ82" s="138"/>
      <c r="AK82" s="142"/>
      <c r="AL82" s="154"/>
      <c r="AM82" s="76" t="str">
        <f t="shared" si="10"/>
        <v>no</v>
      </c>
      <c r="AN82" s="84"/>
      <c r="AO82" s="154"/>
      <c r="AP82" s="154"/>
      <c r="AQ82" s="161"/>
      <c r="AR82" s="162"/>
      <c r="AS82" s="162"/>
      <c r="AT82" s="163"/>
      <c r="AU82" s="164"/>
      <c r="AV82" s="18"/>
      <c r="AW82" s="18"/>
      <c r="AX82" s="165"/>
      <c r="AY82" s="218"/>
      <c r="AZ82" s="218"/>
      <c r="BA82" s="218"/>
      <c r="BB82" s="164"/>
      <c r="BC82" s="212"/>
      <c r="BD82" s="164"/>
      <c r="BE82" s="18"/>
      <c r="BF82" s="18"/>
      <c r="BG82" s="18"/>
      <c r="BH82" s="18"/>
      <c r="BI82" s="18"/>
      <c r="BJ82" s="18"/>
      <c r="BK82" s="18"/>
      <c r="BL82" s="165"/>
      <c r="BM82" s="194"/>
    </row>
    <row r="83" spans="1:65" ht="25.5" x14ac:dyDescent="0.25">
      <c r="A83" s="42">
        <v>79</v>
      </c>
      <c r="B83" s="43" t="s">
        <v>267</v>
      </c>
      <c r="C83" s="2" t="s">
        <v>176</v>
      </c>
      <c r="D83" s="3" t="s">
        <v>7</v>
      </c>
      <c r="E83" s="10" t="s">
        <v>643</v>
      </c>
      <c r="F83" s="56" t="s">
        <v>268</v>
      </c>
      <c r="G83" s="18"/>
      <c r="H83" s="18"/>
      <c r="I83" s="235" t="s">
        <v>582</v>
      </c>
      <c r="J83" s="76" t="str">
        <f t="shared" si="11"/>
        <v>no</v>
      </c>
      <c r="K83" s="66" t="str">
        <f t="shared" si="9"/>
        <v>no</v>
      </c>
      <c r="L83" s="13"/>
      <c r="M83" s="25"/>
      <c r="N83" s="13"/>
      <c r="O83" s="14"/>
      <c r="P83" s="17"/>
      <c r="Q83" s="80"/>
      <c r="R83" s="93"/>
      <c r="S83" s="94"/>
      <c r="T83" s="17"/>
      <c r="U83" s="78"/>
      <c r="V83" s="106"/>
      <c r="W83" s="130"/>
      <c r="X83" s="83" t="s">
        <v>269</v>
      </c>
      <c r="Y83" s="76" t="str">
        <f t="shared" si="12"/>
        <v>no</v>
      </c>
      <c r="Z83" s="152"/>
      <c r="AA83" s="152"/>
      <c r="AB83" s="138"/>
      <c r="AC83" s="142"/>
      <c r="AD83" s="138"/>
      <c r="AE83" s="142"/>
      <c r="AF83" s="138"/>
      <c r="AG83" s="142"/>
      <c r="AH83" s="148"/>
      <c r="AI83" s="148"/>
      <c r="AJ83" s="138"/>
      <c r="AK83" s="142"/>
      <c r="AL83" s="154"/>
      <c r="AM83" s="76" t="str">
        <f t="shared" si="10"/>
        <v>no</v>
      </c>
      <c r="AN83" s="84"/>
      <c r="AO83" s="154"/>
      <c r="AP83" s="154"/>
      <c r="AQ83" s="161"/>
      <c r="AR83" s="162"/>
      <c r="AS83" s="162"/>
      <c r="AT83" s="163"/>
      <c r="AU83" s="164"/>
      <c r="AV83" s="18"/>
      <c r="AW83" s="18"/>
      <c r="AX83" s="165"/>
      <c r="AY83" s="218"/>
      <c r="AZ83" s="218"/>
      <c r="BA83" s="218"/>
      <c r="BB83" s="164"/>
      <c r="BC83" s="212"/>
      <c r="BD83" s="164"/>
      <c r="BE83" s="18"/>
      <c r="BF83" s="18"/>
      <c r="BG83" s="18"/>
      <c r="BH83" s="18"/>
      <c r="BI83" s="18"/>
      <c r="BJ83" s="18"/>
      <c r="BK83" s="18"/>
      <c r="BL83" s="165"/>
      <c r="BM83" s="194"/>
    </row>
    <row r="84" spans="1:65" ht="38.25" x14ac:dyDescent="0.25">
      <c r="A84" s="42">
        <v>80</v>
      </c>
      <c r="B84" s="43" t="s">
        <v>486</v>
      </c>
      <c r="C84" s="2" t="s">
        <v>176</v>
      </c>
      <c r="D84" s="3" t="s">
        <v>194</v>
      </c>
      <c r="E84" s="10" t="s">
        <v>644</v>
      </c>
      <c r="F84" s="56" t="s">
        <v>487</v>
      </c>
      <c r="G84" s="18"/>
      <c r="H84" s="18"/>
      <c r="I84" s="58"/>
      <c r="J84" s="76" t="str">
        <f t="shared" si="11"/>
        <v>yes</v>
      </c>
      <c r="K84" s="66" t="str">
        <f t="shared" si="9"/>
        <v>yes</v>
      </c>
      <c r="L84" s="13">
        <v>1990</v>
      </c>
      <c r="M84" s="25"/>
      <c r="N84" s="13">
        <v>2030</v>
      </c>
      <c r="O84" s="14" t="s">
        <v>259</v>
      </c>
      <c r="P84" s="17">
        <v>-0.65</v>
      </c>
      <c r="Q84" s="80">
        <v>-0.78</v>
      </c>
      <c r="R84" s="93"/>
      <c r="S84" s="94"/>
      <c r="T84" s="17"/>
      <c r="U84" s="78"/>
      <c r="V84" s="106"/>
      <c r="W84" s="130"/>
      <c r="X84" s="84"/>
      <c r="Y84" s="76" t="str">
        <f t="shared" si="12"/>
        <v>no</v>
      </c>
      <c r="Z84" s="152"/>
      <c r="AA84" s="152"/>
      <c r="AB84" s="138"/>
      <c r="AC84" s="142"/>
      <c r="AD84" s="138"/>
      <c r="AE84" s="142"/>
      <c r="AF84" s="138"/>
      <c r="AG84" s="142"/>
      <c r="AH84" s="148"/>
      <c r="AI84" s="148"/>
      <c r="AJ84" s="138"/>
      <c r="AK84" s="142"/>
      <c r="AL84" s="154"/>
      <c r="AM84" s="76" t="str">
        <f t="shared" si="10"/>
        <v>no</v>
      </c>
      <c r="AN84" s="84"/>
      <c r="AO84" s="154"/>
      <c r="AP84" s="154"/>
      <c r="AQ84" s="161"/>
      <c r="AR84" s="162"/>
      <c r="AS84" s="162"/>
      <c r="AT84" s="163"/>
      <c r="AU84" s="164"/>
      <c r="AV84" s="18"/>
      <c r="AW84" s="18"/>
      <c r="AX84" s="165"/>
      <c r="AY84" s="218"/>
      <c r="AZ84" s="218"/>
      <c r="BA84" s="218"/>
      <c r="BB84" s="164"/>
      <c r="BC84" s="212"/>
      <c r="BD84" s="164"/>
      <c r="BE84" s="18"/>
      <c r="BF84" s="18"/>
      <c r="BG84" s="18"/>
      <c r="BH84" s="18"/>
      <c r="BI84" s="18"/>
      <c r="BJ84" s="18"/>
      <c r="BK84" s="18"/>
      <c r="BL84" s="165"/>
      <c r="BM84" s="194"/>
    </row>
    <row r="85" spans="1:65" ht="127.5" x14ac:dyDescent="0.25">
      <c r="A85" s="42">
        <v>81</v>
      </c>
      <c r="B85" s="43" t="s">
        <v>299</v>
      </c>
      <c r="C85" s="2" t="s">
        <v>177</v>
      </c>
      <c r="D85" s="3" t="s">
        <v>24</v>
      </c>
      <c r="E85" s="10" t="s">
        <v>215</v>
      </c>
      <c r="F85" s="56" t="s">
        <v>300</v>
      </c>
      <c r="G85" s="18" t="s">
        <v>301</v>
      </c>
      <c r="H85" s="18" t="s">
        <v>696</v>
      </c>
      <c r="I85" s="58" t="s">
        <v>582</v>
      </c>
      <c r="J85" s="76" t="str">
        <f t="shared" si="11"/>
        <v>yes</v>
      </c>
      <c r="K85" s="66" t="str">
        <f t="shared" si="9"/>
        <v>yes</v>
      </c>
      <c r="L85" s="13">
        <v>2005</v>
      </c>
      <c r="M85" s="25"/>
      <c r="N85" s="22">
        <v>2030</v>
      </c>
      <c r="O85" s="14" t="s">
        <v>259</v>
      </c>
      <c r="P85" s="17">
        <v>-0.36</v>
      </c>
      <c r="Q85" s="80">
        <v>-0.43</v>
      </c>
      <c r="R85" s="93"/>
      <c r="S85" s="94"/>
      <c r="T85" s="17"/>
      <c r="U85" s="78"/>
      <c r="V85" s="106"/>
      <c r="W85" s="130"/>
      <c r="X85" s="83" t="s">
        <v>746</v>
      </c>
      <c r="Y85" s="76" t="str">
        <f t="shared" si="12"/>
        <v>yes</v>
      </c>
      <c r="Z85" s="152" t="s">
        <v>816</v>
      </c>
      <c r="AA85" s="152" t="s">
        <v>804</v>
      </c>
      <c r="AB85" s="147">
        <v>0.45</v>
      </c>
      <c r="AC85" s="142"/>
      <c r="AD85" s="138"/>
      <c r="AE85" s="142"/>
      <c r="AF85" s="138"/>
      <c r="AG85" s="142"/>
      <c r="AH85" s="148"/>
      <c r="AI85" s="148"/>
      <c r="AJ85" s="138"/>
      <c r="AK85" s="142"/>
      <c r="AL85" s="189" t="s">
        <v>845</v>
      </c>
      <c r="AM85" s="76" t="str">
        <f t="shared" si="10"/>
        <v>yes</v>
      </c>
      <c r="AN85" s="84" t="s">
        <v>816</v>
      </c>
      <c r="AO85" s="154" t="s">
        <v>817</v>
      </c>
      <c r="AP85" s="154" t="s">
        <v>826</v>
      </c>
      <c r="AQ85" s="161"/>
      <c r="AR85" s="162"/>
      <c r="AS85" s="162"/>
      <c r="AT85" s="163"/>
      <c r="AU85" s="164"/>
      <c r="AV85" s="18"/>
      <c r="AW85" s="18"/>
      <c r="AX85" s="165"/>
      <c r="AY85" s="218"/>
      <c r="AZ85" s="218"/>
      <c r="BA85" s="218"/>
      <c r="BB85" s="164"/>
      <c r="BC85" s="216">
        <v>0.18</v>
      </c>
      <c r="BD85" s="164"/>
      <c r="BE85" s="18"/>
      <c r="BF85" s="18"/>
      <c r="BG85" s="18"/>
      <c r="BH85" s="18"/>
      <c r="BI85" s="18"/>
      <c r="BJ85" s="18"/>
      <c r="BK85" s="18"/>
      <c r="BL85" s="165"/>
      <c r="BM85" s="194"/>
    </row>
    <row r="86" spans="1:65" ht="63.75" x14ac:dyDescent="0.25">
      <c r="A86" s="42">
        <v>82</v>
      </c>
      <c r="B86" s="43" t="s">
        <v>444</v>
      </c>
      <c r="C86" s="2" t="s">
        <v>177</v>
      </c>
      <c r="D86" s="3" t="s">
        <v>106</v>
      </c>
      <c r="E86" s="10" t="s">
        <v>216</v>
      </c>
      <c r="F86" s="56" t="s">
        <v>445</v>
      </c>
      <c r="G86" s="18" t="s">
        <v>580</v>
      </c>
      <c r="H86" s="59" t="s">
        <v>697</v>
      </c>
      <c r="I86" s="58" t="s">
        <v>582</v>
      </c>
      <c r="J86" s="76" t="str">
        <f t="shared" si="11"/>
        <v>yes</v>
      </c>
      <c r="K86" s="66" t="str">
        <f t="shared" si="9"/>
        <v>yes</v>
      </c>
      <c r="L86" s="13" t="s">
        <v>254</v>
      </c>
      <c r="M86" s="25">
        <v>1110</v>
      </c>
      <c r="N86" s="13">
        <v>2030</v>
      </c>
      <c r="O86" s="14" t="s">
        <v>259</v>
      </c>
      <c r="P86" s="17">
        <v>-0.25</v>
      </c>
      <c r="Q86" s="80">
        <v>-0.4</v>
      </c>
      <c r="R86" s="93"/>
      <c r="S86" s="94"/>
      <c r="T86" s="17"/>
      <c r="U86" s="78"/>
      <c r="V86" s="106"/>
      <c r="W86" s="130"/>
      <c r="X86" s="83" t="s">
        <v>446</v>
      </c>
      <c r="Y86" s="76" t="str">
        <f t="shared" si="12"/>
        <v>no</v>
      </c>
      <c r="Z86" s="152"/>
      <c r="AA86" s="152"/>
      <c r="AB86" s="138"/>
      <c r="AC86" s="142"/>
      <c r="AD86" s="138"/>
      <c r="AE86" s="142"/>
      <c r="AF86" s="138"/>
      <c r="AG86" s="142"/>
      <c r="AH86" s="148"/>
      <c r="AI86" s="148"/>
      <c r="AJ86" s="138"/>
      <c r="AK86" s="142"/>
      <c r="AL86" s="154"/>
      <c r="AM86" s="76" t="str">
        <f t="shared" si="10"/>
        <v>no</v>
      </c>
      <c r="AN86" s="84"/>
      <c r="AO86" s="154"/>
      <c r="AP86" s="154"/>
      <c r="AQ86" s="161"/>
      <c r="AR86" s="162"/>
      <c r="AS86" s="162"/>
      <c r="AT86" s="163"/>
      <c r="AU86" s="164"/>
      <c r="AV86" s="18"/>
      <c r="AW86" s="18"/>
      <c r="AX86" s="165"/>
      <c r="AY86" s="218"/>
      <c r="AZ86" s="218"/>
      <c r="BA86" s="218"/>
      <c r="BB86" s="164"/>
      <c r="BC86" s="212"/>
      <c r="BD86" s="164"/>
      <c r="BE86" s="18"/>
      <c r="BF86" s="18"/>
      <c r="BG86" s="18"/>
      <c r="BH86" s="18"/>
      <c r="BI86" s="18"/>
      <c r="BJ86" s="18"/>
      <c r="BK86" s="18"/>
      <c r="BL86" s="165"/>
      <c r="BM86" s="194"/>
    </row>
    <row r="87" spans="1:65" ht="76.5" x14ac:dyDescent="0.25">
      <c r="A87" s="42">
        <v>83</v>
      </c>
      <c r="B87" s="43" t="s">
        <v>292</v>
      </c>
      <c r="C87" s="2" t="s">
        <v>177</v>
      </c>
      <c r="D87" s="3" t="s">
        <v>21</v>
      </c>
      <c r="E87" s="10" t="s">
        <v>217</v>
      </c>
      <c r="F87" s="56" t="s">
        <v>293</v>
      </c>
      <c r="G87" s="18" t="s">
        <v>294</v>
      </c>
      <c r="H87" s="18" t="s">
        <v>580</v>
      </c>
      <c r="I87" s="58" t="s">
        <v>582</v>
      </c>
      <c r="J87" s="76" t="str">
        <f t="shared" si="11"/>
        <v>no</v>
      </c>
      <c r="K87" s="66" t="str">
        <f t="shared" si="9"/>
        <v>no</v>
      </c>
      <c r="L87" s="13"/>
      <c r="M87" s="25"/>
      <c r="N87" s="13"/>
      <c r="O87" s="14"/>
      <c r="P87" s="17"/>
      <c r="Q87" s="80"/>
      <c r="R87" s="93"/>
      <c r="S87" s="94"/>
      <c r="T87" s="17"/>
      <c r="U87" s="78"/>
      <c r="V87" s="106"/>
      <c r="W87" s="130"/>
      <c r="X87" s="82" t="s">
        <v>255</v>
      </c>
      <c r="Y87" s="76" t="str">
        <f t="shared" si="12"/>
        <v>no</v>
      </c>
      <c r="Z87" s="152"/>
      <c r="AA87" s="152"/>
      <c r="AB87" s="138"/>
      <c r="AC87" s="142"/>
      <c r="AD87" s="138"/>
      <c r="AE87" s="142"/>
      <c r="AF87" s="138"/>
      <c r="AG87" s="142"/>
      <c r="AH87" s="148"/>
      <c r="AI87" s="148"/>
      <c r="AJ87" s="138"/>
      <c r="AK87" s="142"/>
      <c r="AL87" s="154"/>
      <c r="AM87" s="76" t="str">
        <f t="shared" si="10"/>
        <v>no</v>
      </c>
      <c r="AN87" s="84"/>
      <c r="AO87" s="154"/>
      <c r="AP87" s="154"/>
      <c r="AQ87" s="161"/>
      <c r="AR87" s="162"/>
      <c r="AS87" s="162"/>
      <c r="AT87" s="163"/>
      <c r="AU87" s="164"/>
      <c r="AV87" s="18"/>
      <c r="AW87" s="18"/>
      <c r="AX87" s="165"/>
      <c r="AY87" s="218"/>
      <c r="AZ87" s="218"/>
      <c r="BA87" s="218"/>
      <c r="BB87" s="164"/>
      <c r="BC87" s="212"/>
      <c r="BD87" s="164"/>
      <c r="BE87" s="18"/>
      <c r="BF87" s="18"/>
      <c r="BG87" s="18"/>
      <c r="BH87" s="18"/>
      <c r="BI87" s="18"/>
      <c r="BJ87" s="18"/>
      <c r="BK87" s="18"/>
      <c r="BL87" s="165"/>
      <c r="BM87" s="194"/>
    </row>
    <row r="88" spans="1:65" ht="25.5" x14ac:dyDescent="0.25">
      <c r="A88" s="42">
        <v>84</v>
      </c>
      <c r="B88" s="43" t="s">
        <v>265</v>
      </c>
      <c r="C88" s="2" t="s">
        <v>177</v>
      </c>
      <c r="D88" s="3" t="s">
        <v>6</v>
      </c>
      <c r="E88" s="10" t="s">
        <v>218</v>
      </c>
      <c r="F88" s="56" t="s">
        <v>266</v>
      </c>
      <c r="G88" s="18" t="s">
        <v>580</v>
      </c>
      <c r="H88" s="18" t="s">
        <v>580</v>
      </c>
      <c r="I88" s="58" t="s">
        <v>582</v>
      </c>
      <c r="J88" s="76" t="str">
        <f t="shared" si="11"/>
        <v>yes</v>
      </c>
      <c r="K88" s="66" t="str">
        <f t="shared" si="9"/>
        <v>yes</v>
      </c>
      <c r="L88" s="13" t="s">
        <v>254</v>
      </c>
      <c r="M88" s="25">
        <v>670</v>
      </c>
      <c r="N88" s="13">
        <v>2030</v>
      </c>
      <c r="O88" s="14" t="s">
        <v>259</v>
      </c>
      <c r="P88" s="17">
        <v>-0.15</v>
      </c>
      <c r="Q88" s="80">
        <v>-0.3</v>
      </c>
      <c r="R88" s="93"/>
      <c r="S88" s="94"/>
      <c r="T88" s="17"/>
      <c r="U88" s="78"/>
      <c r="V88" s="106"/>
      <c r="W88" s="130"/>
      <c r="X88" s="85"/>
      <c r="Y88" s="76" t="str">
        <f t="shared" si="12"/>
        <v>no</v>
      </c>
      <c r="Z88" s="152"/>
      <c r="AA88" s="152"/>
      <c r="AB88" s="138"/>
      <c r="AC88" s="142"/>
      <c r="AD88" s="138"/>
      <c r="AE88" s="142"/>
      <c r="AF88" s="138"/>
      <c r="AG88" s="142"/>
      <c r="AH88" s="148"/>
      <c r="AI88" s="148"/>
      <c r="AJ88" s="138"/>
      <c r="AK88" s="142"/>
      <c r="AL88" s="154"/>
      <c r="AM88" s="76" t="str">
        <f t="shared" si="10"/>
        <v>no</v>
      </c>
      <c r="AN88" s="84"/>
      <c r="AO88" s="154"/>
      <c r="AP88" s="154"/>
      <c r="AQ88" s="161"/>
      <c r="AR88" s="162"/>
      <c r="AS88" s="162"/>
      <c r="AT88" s="163"/>
      <c r="AU88" s="164"/>
      <c r="AV88" s="18"/>
      <c r="AW88" s="18"/>
      <c r="AX88" s="165"/>
      <c r="AY88" s="218"/>
      <c r="AZ88" s="218"/>
      <c r="BA88" s="218"/>
      <c r="BB88" s="164"/>
      <c r="BC88" s="212"/>
      <c r="BD88" s="164"/>
      <c r="BE88" s="18"/>
      <c r="BF88" s="18"/>
      <c r="BG88" s="18"/>
      <c r="BH88" s="18"/>
      <c r="BI88" s="18"/>
      <c r="BJ88" s="18"/>
      <c r="BK88" s="18"/>
      <c r="BL88" s="165"/>
      <c r="BM88" s="194"/>
    </row>
    <row r="89" spans="1:65" x14ac:dyDescent="0.25">
      <c r="A89" s="42">
        <v>85</v>
      </c>
      <c r="B89" s="43" t="s">
        <v>564</v>
      </c>
      <c r="C89" s="2" t="s">
        <v>177</v>
      </c>
      <c r="D89" s="3" t="s">
        <v>168</v>
      </c>
      <c r="E89" s="8"/>
      <c r="F89" s="56"/>
      <c r="G89" s="18"/>
      <c r="H89" s="18"/>
      <c r="I89" s="58" t="s">
        <v>582</v>
      </c>
      <c r="J89" s="76" t="str">
        <f t="shared" si="11"/>
        <v>yes</v>
      </c>
      <c r="K89" s="66" t="str">
        <f t="shared" si="9"/>
        <v>yes</v>
      </c>
      <c r="L89" s="13" t="s">
        <v>254</v>
      </c>
      <c r="M89" s="25">
        <v>340</v>
      </c>
      <c r="N89" s="13">
        <v>2030</v>
      </c>
      <c r="O89" s="14" t="s">
        <v>259</v>
      </c>
      <c r="P89" s="17">
        <v>-0.2</v>
      </c>
      <c r="Q89" s="80"/>
      <c r="R89" s="93"/>
      <c r="S89" s="94"/>
      <c r="T89" s="17"/>
      <c r="U89" s="78"/>
      <c r="V89" s="106"/>
      <c r="W89" s="130"/>
      <c r="X89" s="82" t="s">
        <v>255</v>
      </c>
      <c r="Y89" s="76" t="str">
        <f t="shared" si="12"/>
        <v>no</v>
      </c>
      <c r="Z89" s="152"/>
      <c r="AA89" s="152"/>
      <c r="AB89" s="138"/>
      <c r="AC89" s="142"/>
      <c r="AD89" s="138"/>
      <c r="AE89" s="142"/>
      <c r="AF89" s="138"/>
      <c r="AG89" s="142"/>
      <c r="AH89" s="148"/>
      <c r="AI89" s="148"/>
      <c r="AJ89" s="138"/>
      <c r="AK89" s="142"/>
      <c r="AL89" s="154"/>
      <c r="AM89" s="76" t="str">
        <f t="shared" si="10"/>
        <v>no</v>
      </c>
      <c r="AN89" s="84"/>
      <c r="AO89" s="154"/>
      <c r="AP89" s="154"/>
      <c r="AQ89" s="161"/>
      <c r="AR89" s="162"/>
      <c r="AS89" s="162"/>
      <c r="AT89" s="163"/>
      <c r="AU89" s="164"/>
      <c r="AV89" s="18"/>
      <c r="AW89" s="18"/>
      <c r="AX89" s="165"/>
      <c r="AY89" s="218"/>
      <c r="AZ89" s="218"/>
      <c r="BA89" s="218"/>
      <c r="BB89" s="164"/>
      <c r="BC89" s="212"/>
      <c r="BD89" s="164"/>
      <c r="BE89" s="18"/>
      <c r="BF89" s="18"/>
      <c r="BG89" s="18"/>
      <c r="BH89" s="18"/>
      <c r="BI89" s="18"/>
      <c r="BJ89" s="18"/>
      <c r="BK89" s="18"/>
      <c r="BL89" s="165"/>
      <c r="BM89" s="194"/>
    </row>
    <row r="90" spans="1:65" ht="140.25" x14ac:dyDescent="0.25">
      <c r="A90" s="42">
        <v>86</v>
      </c>
      <c r="B90" s="43" t="s">
        <v>325</v>
      </c>
      <c r="C90" s="2" t="s">
        <v>177</v>
      </c>
      <c r="D90" s="3" t="s">
        <v>36</v>
      </c>
      <c r="E90" s="10" t="s">
        <v>645</v>
      </c>
      <c r="F90" s="56" t="s">
        <v>326</v>
      </c>
      <c r="G90" s="18" t="s">
        <v>580</v>
      </c>
      <c r="H90" s="18" t="s">
        <v>698</v>
      </c>
      <c r="I90" s="58" t="s">
        <v>582</v>
      </c>
      <c r="J90" s="76" t="str">
        <f t="shared" si="11"/>
        <v>yes</v>
      </c>
      <c r="K90" s="66" t="str">
        <f t="shared" si="9"/>
        <v>yes</v>
      </c>
      <c r="L90" s="13" t="s">
        <v>254</v>
      </c>
      <c r="M90" s="25">
        <v>335</v>
      </c>
      <c r="N90" s="13">
        <v>2030</v>
      </c>
      <c r="O90" s="14" t="s">
        <v>259</v>
      </c>
      <c r="P90" s="17">
        <v>-0.2</v>
      </c>
      <c r="Q90" s="80">
        <v>-0.3</v>
      </c>
      <c r="R90" s="93"/>
      <c r="S90" s="94"/>
      <c r="T90" s="17"/>
      <c r="U90" s="78"/>
      <c r="V90" s="106"/>
      <c r="W90" s="130"/>
      <c r="X90" s="84"/>
      <c r="Y90" s="76" t="str">
        <f t="shared" si="12"/>
        <v>no</v>
      </c>
      <c r="Z90" s="152"/>
      <c r="AA90" s="152"/>
      <c r="AB90" s="138"/>
      <c r="AC90" s="142"/>
      <c r="AD90" s="138"/>
      <c r="AE90" s="142"/>
      <c r="AF90" s="138"/>
      <c r="AG90" s="142"/>
      <c r="AH90" s="148"/>
      <c r="AI90" s="148"/>
      <c r="AJ90" s="138"/>
      <c r="AK90" s="142"/>
      <c r="AL90" s="154"/>
      <c r="AM90" s="76" t="str">
        <f t="shared" si="10"/>
        <v>no</v>
      </c>
      <c r="AN90" s="84"/>
      <c r="AO90" s="154"/>
      <c r="AP90" s="154"/>
      <c r="AQ90" s="161"/>
      <c r="AR90" s="162"/>
      <c r="AS90" s="162"/>
      <c r="AT90" s="163"/>
      <c r="AU90" s="164"/>
      <c r="AV90" s="18"/>
      <c r="AW90" s="18"/>
      <c r="AX90" s="165"/>
      <c r="AY90" s="218"/>
      <c r="AZ90" s="218"/>
      <c r="BA90" s="218"/>
      <c r="BB90" s="164"/>
      <c r="BC90" s="212"/>
      <c r="BD90" s="164"/>
      <c r="BE90" s="18"/>
      <c r="BF90" s="18"/>
      <c r="BG90" s="18"/>
      <c r="BH90" s="18"/>
      <c r="BI90" s="18"/>
      <c r="BJ90" s="18"/>
      <c r="BK90" s="18"/>
      <c r="BL90" s="165"/>
      <c r="BM90" s="194"/>
    </row>
    <row r="91" spans="1:65" ht="76.5" x14ac:dyDescent="0.25">
      <c r="A91" s="42">
        <v>87</v>
      </c>
      <c r="B91" s="43" t="s">
        <v>320</v>
      </c>
      <c r="C91" s="2" t="s">
        <v>177</v>
      </c>
      <c r="D91" s="3" t="s">
        <v>35</v>
      </c>
      <c r="E91" s="10" t="s">
        <v>821</v>
      </c>
      <c r="F91" s="56" t="s">
        <v>321</v>
      </c>
      <c r="G91" s="18"/>
      <c r="H91" s="18"/>
      <c r="I91" s="58" t="s">
        <v>582</v>
      </c>
      <c r="J91" s="76" t="str">
        <f t="shared" si="11"/>
        <v>yes</v>
      </c>
      <c r="K91" s="66" t="str">
        <f t="shared" si="9"/>
        <v>yes</v>
      </c>
      <c r="L91" s="13">
        <v>2007</v>
      </c>
      <c r="M91" s="13"/>
      <c r="N91" s="22">
        <v>2030</v>
      </c>
      <c r="O91" s="121" t="s">
        <v>734</v>
      </c>
      <c r="P91" s="106"/>
      <c r="Q91" s="111"/>
      <c r="R91" s="93"/>
      <c r="S91" s="94"/>
      <c r="T91" s="17"/>
      <c r="U91" s="78"/>
      <c r="V91" s="110">
        <v>-0.3</v>
      </c>
      <c r="W91" s="132" t="s">
        <v>731</v>
      </c>
      <c r="X91" s="83" t="s">
        <v>322</v>
      </c>
      <c r="Y91" s="76" t="str">
        <f t="shared" si="12"/>
        <v>yes</v>
      </c>
      <c r="Z91" s="152" t="s">
        <v>816</v>
      </c>
      <c r="AA91" s="152" t="s">
        <v>804</v>
      </c>
      <c r="AB91" s="138">
        <v>0.2</v>
      </c>
      <c r="AC91" s="142"/>
      <c r="AD91" s="138"/>
      <c r="AE91" s="142"/>
      <c r="AF91" s="138"/>
      <c r="AG91" s="142"/>
      <c r="AH91" s="148"/>
      <c r="AI91" s="148"/>
      <c r="AJ91" s="138"/>
      <c r="AK91" s="142"/>
      <c r="AL91" s="155" t="s">
        <v>782</v>
      </c>
      <c r="AM91" s="76" t="str">
        <f t="shared" si="10"/>
        <v>no</v>
      </c>
      <c r="AN91" s="84"/>
      <c r="AO91" s="154"/>
      <c r="AP91" s="154"/>
      <c r="AQ91" s="161"/>
      <c r="AR91" s="162"/>
      <c r="AS91" s="162"/>
      <c r="AT91" s="163"/>
      <c r="AU91" s="164"/>
      <c r="AV91" s="18"/>
      <c r="AW91" s="18"/>
      <c r="AX91" s="165"/>
      <c r="AY91" s="218"/>
      <c r="AZ91" s="218"/>
      <c r="BA91" s="218"/>
      <c r="BB91" s="164"/>
      <c r="BC91" s="212"/>
      <c r="BD91" s="164"/>
      <c r="BE91" s="18"/>
      <c r="BF91" s="18"/>
      <c r="BG91" s="18"/>
      <c r="BH91" s="18"/>
      <c r="BI91" s="18"/>
      <c r="BJ91" s="18"/>
      <c r="BK91" s="18"/>
      <c r="BL91" s="165"/>
      <c r="BM91" s="194"/>
    </row>
    <row r="92" spans="1:65" ht="43.5" customHeight="1" x14ac:dyDescent="0.25">
      <c r="A92" s="42">
        <v>88</v>
      </c>
      <c r="B92" s="43" t="s">
        <v>476</v>
      </c>
      <c r="C92" s="2" t="s">
        <v>177</v>
      </c>
      <c r="D92" s="3" t="s">
        <v>124</v>
      </c>
      <c r="E92" s="10" t="s">
        <v>646</v>
      </c>
      <c r="F92" s="56" t="s">
        <v>477</v>
      </c>
      <c r="G92" s="18" t="s">
        <v>580</v>
      </c>
      <c r="H92" s="18" t="s">
        <v>699</v>
      </c>
      <c r="I92" s="58" t="s">
        <v>582</v>
      </c>
      <c r="J92" s="76" t="str">
        <f t="shared" si="11"/>
        <v>yes</v>
      </c>
      <c r="K92" s="66" t="str">
        <f t="shared" si="9"/>
        <v>yes</v>
      </c>
      <c r="L92" s="13" t="s">
        <v>254</v>
      </c>
      <c r="M92" s="25">
        <v>298</v>
      </c>
      <c r="N92" s="13">
        <v>2030</v>
      </c>
      <c r="O92" s="14" t="s">
        <v>259</v>
      </c>
      <c r="P92" s="17">
        <v>-0.2</v>
      </c>
      <c r="Q92" s="80">
        <v>-0.3</v>
      </c>
      <c r="R92" s="93"/>
      <c r="S92" s="94"/>
      <c r="T92" s="17"/>
      <c r="U92" s="78"/>
      <c r="V92" s="106"/>
      <c r="W92" s="130"/>
      <c r="X92" s="83" t="s">
        <v>755</v>
      </c>
      <c r="Y92" s="76" t="str">
        <f t="shared" si="12"/>
        <v>no</v>
      </c>
      <c r="Z92" s="152"/>
      <c r="AA92" s="152"/>
      <c r="AB92" s="138"/>
      <c r="AC92" s="142"/>
      <c r="AD92" s="138"/>
      <c r="AE92" s="142"/>
      <c r="AF92" s="138"/>
      <c r="AG92" s="142"/>
      <c r="AH92" s="148"/>
      <c r="AI92" s="148"/>
      <c r="AJ92" s="138"/>
      <c r="AK92" s="142"/>
      <c r="AL92" s="154"/>
      <c r="AM92" s="76" t="str">
        <f t="shared" si="10"/>
        <v>no</v>
      </c>
      <c r="AN92" s="84"/>
      <c r="AO92" s="154"/>
      <c r="AP92" s="154"/>
      <c r="AQ92" s="161"/>
      <c r="AR92" s="162"/>
      <c r="AS92" s="162"/>
      <c r="AT92" s="163"/>
      <c r="AU92" s="164"/>
      <c r="AV92" s="18"/>
      <c r="AW92" s="18"/>
      <c r="AX92" s="165"/>
      <c r="AY92" s="218"/>
      <c r="AZ92" s="218"/>
      <c r="BA92" s="218"/>
      <c r="BB92" s="164"/>
      <c r="BC92" s="212"/>
      <c r="BD92" s="164"/>
      <c r="BE92" s="18"/>
      <c r="BF92" s="18"/>
      <c r="BG92" s="18"/>
      <c r="BH92" s="18"/>
      <c r="BI92" s="18"/>
      <c r="BJ92" s="18"/>
      <c r="BK92" s="18"/>
      <c r="BL92" s="165"/>
      <c r="BM92" s="194"/>
    </row>
    <row r="93" spans="1:65" ht="63.75" x14ac:dyDescent="0.25">
      <c r="A93" s="42">
        <v>89</v>
      </c>
      <c r="B93" s="43" t="s">
        <v>541</v>
      </c>
      <c r="C93" s="2" t="s">
        <v>177</v>
      </c>
      <c r="D93" s="3" t="s">
        <v>158</v>
      </c>
      <c r="E93" s="10" t="s">
        <v>647</v>
      </c>
      <c r="F93" s="56" t="s">
        <v>542</v>
      </c>
      <c r="G93" s="18" t="s">
        <v>580</v>
      </c>
      <c r="H93" s="18" t="s">
        <v>580</v>
      </c>
      <c r="I93" s="58" t="s">
        <v>582</v>
      </c>
      <c r="J93" s="76" t="str">
        <f t="shared" si="11"/>
        <v>yes</v>
      </c>
      <c r="K93" s="66" t="str">
        <f t="shared" si="9"/>
        <v>yes</v>
      </c>
      <c r="L93" s="13" t="s">
        <v>254</v>
      </c>
      <c r="M93" s="24" t="s">
        <v>258</v>
      </c>
      <c r="N93" s="13">
        <v>2030</v>
      </c>
      <c r="O93" s="14" t="s">
        <v>259</v>
      </c>
      <c r="P93" s="79"/>
      <c r="Q93" s="80">
        <v>-0.3</v>
      </c>
      <c r="R93" s="93"/>
      <c r="S93" s="94"/>
      <c r="T93" s="17"/>
      <c r="U93" s="78"/>
      <c r="V93" s="131"/>
      <c r="W93" s="130"/>
      <c r="X93" s="88" t="s">
        <v>829</v>
      </c>
      <c r="Y93" s="76" t="str">
        <f t="shared" si="12"/>
        <v>no</v>
      </c>
      <c r="Z93" s="152"/>
      <c r="AA93" s="152"/>
      <c r="AB93" s="138"/>
      <c r="AC93" s="142"/>
      <c r="AD93" s="138"/>
      <c r="AE93" s="142"/>
      <c r="AF93" s="138"/>
      <c r="AG93" s="142"/>
      <c r="AH93" s="148"/>
      <c r="AI93" s="148"/>
      <c r="AJ93" s="138"/>
      <c r="AK93" s="142"/>
      <c r="AL93" s="154"/>
      <c r="AM93" s="76" t="str">
        <f t="shared" si="10"/>
        <v>no</v>
      </c>
      <c r="AN93" s="84"/>
      <c r="AO93" s="154"/>
      <c r="AP93" s="154"/>
      <c r="AQ93" s="161"/>
      <c r="AR93" s="162"/>
      <c r="AS93" s="162"/>
      <c r="AT93" s="163"/>
      <c r="AU93" s="164"/>
      <c r="AV93" s="18"/>
      <c r="AW93" s="18"/>
      <c r="AX93" s="165"/>
      <c r="AY93" s="218"/>
      <c r="AZ93" s="218"/>
      <c r="BA93" s="218"/>
      <c r="BB93" s="164"/>
      <c r="BC93" s="212"/>
      <c r="BD93" s="164"/>
      <c r="BE93" s="18"/>
      <c r="BF93" s="18"/>
      <c r="BG93" s="18"/>
      <c r="BH93" s="18"/>
      <c r="BI93" s="18"/>
      <c r="BJ93" s="18"/>
      <c r="BK93" s="18"/>
      <c r="BL93" s="165"/>
      <c r="BM93" s="194"/>
    </row>
    <row r="94" spans="1:65" ht="38.25" x14ac:dyDescent="0.25">
      <c r="A94" s="42">
        <v>90</v>
      </c>
      <c r="B94" s="43" t="s">
        <v>348</v>
      </c>
      <c r="C94" s="2" t="s">
        <v>177</v>
      </c>
      <c r="D94" s="3" t="s">
        <v>49</v>
      </c>
      <c r="E94" s="10" t="s">
        <v>648</v>
      </c>
      <c r="F94" s="56" t="s">
        <v>349</v>
      </c>
      <c r="G94" s="26" t="s">
        <v>700</v>
      </c>
      <c r="H94" s="18" t="s">
        <v>580</v>
      </c>
      <c r="I94" s="58" t="s">
        <v>582</v>
      </c>
      <c r="J94" s="76" t="str">
        <f t="shared" si="11"/>
        <v>yes</v>
      </c>
      <c r="K94" s="66" t="str">
        <f t="shared" si="9"/>
        <v>yes</v>
      </c>
      <c r="L94" s="13" t="s">
        <v>254</v>
      </c>
      <c r="M94" s="24" t="s">
        <v>258</v>
      </c>
      <c r="N94" s="22">
        <v>2030</v>
      </c>
      <c r="O94" s="121" t="s">
        <v>259</v>
      </c>
      <c r="P94" s="118" t="s">
        <v>732</v>
      </c>
      <c r="Q94" s="119" t="s">
        <v>733</v>
      </c>
      <c r="R94" s="93"/>
      <c r="S94" s="94"/>
      <c r="T94" s="17"/>
      <c r="U94" s="78"/>
      <c r="V94" s="131"/>
      <c r="W94" s="130"/>
      <c r="X94" s="83" t="s">
        <v>762</v>
      </c>
      <c r="Y94" s="76" t="str">
        <f t="shared" si="12"/>
        <v>no</v>
      </c>
      <c r="Z94" s="152"/>
      <c r="AA94" s="152"/>
      <c r="AB94" s="138"/>
      <c r="AC94" s="142"/>
      <c r="AD94" s="138"/>
      <c r="AE94" s="142"/>
      <c r="AF94" s="138"/>
      <c r="AG94" s="142"/>
      <c r="AH94" s="148"/>
      <c r="AI94" s="148"/>
      <c r="AJ94" s="138"/>
      <c r="AK94" s="142"/>
      <c r="AL94" s="154"/>
      <c r="AM94" s="76" t="str">
        <f t="shared" si="10"/>
        <v>yes</v>
      </c>
      <c r="AN94" s="84" t="s">
        <v>816</v>
      </c>
      <c r="AO94" s="154" t="s">
        <v>822</v>
      </c>
      <c r="AP94" s="154" t="s">
        <v>812</v>
      </c>
      <c r="AQ94" s="161"/>
      <c r="AR94" s="162"/>
      <c r="AS94" s="162"/>
      <c r="AT94" s="163"/>
      <c r="AU94" s="170"/>
      <c r="AV94" s="29">
        <v>7.2</v>
      </c>
      <c r="AW94" s="29"/>
      <c r="AX94" s="171"/>
      <c r="AY94" s="219"/>
      <c r="AZ94" s="219"/>
      <c r="BA94" s="219"/>
      <c r="BB94" s="170"/>
      <c r="BC94" s="213"/>
      <c r="BD94" s="170"/>
      <c r="BE94" s="29"/>
      <c r="BF94" s="29"/>
      <c r="BG94" s="29"/>
      <c r="BH94" s="29"/>
      <c r="BI94" s="29"/>
      <c r="BJ94" s="29"/>
      <c r="BK94" s="29"/>
      <c r="BL94" s="171"/>
      <c r="BM94" s="195"/>
    </row>
    <row r="95" spans="1:65" x14ac:dyDescent="0.25">
      <c r="A95" s="42">
        <v>91</v>
      </c>
      <c r="B95" s="43" t="s">
        <v>336</v>
      </c>
      <c r="C95" s="2" t="s">
        <v>177</v>
      </c>
      <c r="D95" s="3" t="s">
        <v>42</v>
      </c>
      <c r="E95" s="8"/>
      <c r="F95" s="56" t="s">
        <v>337</v>
      </c>
      <c r="G95" s="18"/>
      <c r="H95" s="18"/>
      <c r="I95" s="58"/>
      <c r="J95" s="76" t="str">
        <f t="shared" si="11"/>
        <v>no</v>
      </c>
      <c r="K95" s="66" t="str">
        <f t="shared" si="9"/>
        <v>no</v>
      </c>
      <c r="L95" s="13"/>
      <c r="M95" s="25"/>
      <c r="N95" s="13"/>
      <c r="O95" s="14"/>
      <c r="P95" s="17"/>
      <c r="Q95" s="80"/>
      <c r="R95" s="93"/>
      <c r="S95" s="94"/>
      <c r="T95" s="17"/>
      <c r="U95" s="78"/>
      <c r="V95" s="106"/>
      <c r="W95" s="130"/>
      <c r="X95" s="82" t="s">
        <v>255</v>
      </c>
      <c r="Y95" s="76" t="str">
        <f t="shared" si="12"/>
        <v>no</v>
      </c>
      <c r="Z95" s="152"/>
      <c r="AA95" s="152"/>
      <c r="AB95" s="138"/>
      <c r="AC95" s="142"/>
      <c r="AD95" s="138"/>
      <c r="AE95" s="142"/>
      <c r="AF95" s="138"/>
      <c r="AG95" s="142"/>
      <c r="AH95" s="148"/>
      <c r="AI95" s="148"/>
      <c r="AJ95" s="138"/>
      <c r="AK95" s="142"/>
      <c r="AL95" s="154"/>
      <c r="AM95" s="76" t="str">
        <f t="shared" si="10"/>
        <v>no</v>
      </c>
      <c r="AN95" s="84"/>
      <c r="AO95" s="154"/>
      <c r="AP95" s="154"/>
      <c r="AQ95" s="161"/>
      <c r="AR95" s="162"/>
      <c r="AS95" s="162"/>
      <c r="AT95" s="163"/>
      <c r="AU95" s="164"/>
      <c r="AV95" s="18"/>
      <c r="AW95" s="18"/>
      <c r="AX95" s="165"/>
      <c r="AY95" s="218"/>
      <c r="AZ95" s="218"/>
      <c r="BA95" s="218"/>
      <c r="BB95" s="164"/>
      <c r="BC95" s="212"/>
      <c r="BD95" s="164"/>
      <c r="BE95" s="18"/>
      <c r="BF95" s="18"/>
      <c r="BG95" s="18"/>
      <c r="BH95" s="18"/>
      <c r="BI95" s="18"/>
      <c r="BJ95" s="18"/>
      <c r="BK95" s="18"/>
      <c r="BL95" s="165"/>
      <c r="BM95" s="194"/>
    </row>
    <row r="96" spans="1:65" ht="38.25" x14ac:dyDescent="0.25">
      <c r="A96" s="42">
        <v>92</v>
      </c>
      <c r="B96" s="43" t="s">
        <v>474</v>
      </c>
      <c r="C96" s="2" t="s">
        <v>177</v>
      </c>
      <c r="D96" s="3" t="s">
        <v>123</v>
      </c>
      <c r="E96" s="10" t="s">
        <v>649</v>
      </c>
      <c r="F96" s="56" t="s">
        <v>475</v>
      </c>
      <c r="G96" s="18" t="s">
        <v>701</v>
      </c>
      <c r="H96" s="18" t="s">
        <v>701</v>
      </c>
      <c r="I96" s="58" t="s">
        <v>582</v>
      </c>
      <c r="J96" s="76" t="str">
        <f t="shared" si="11"/>
        <v>yes</v>
      </c>
      <c r="K96" s="66" t="str">
        <f t="shared" si="9"/>
        <v>yes</v>
      </c>
      <c r="L96" s="13" t="s">
        <v>254</v>
      </c>
      <c r="M96" s="25">
        <v>416</v>
      </c>
      <c r="N96" s="13">
        <v>2030</v>
      </c>
      <c r="O96" s="14" t="s">
        <v>259</v>
      </c>
      <c r="P96" s="17">
        <v>-0.1</v>
      </c>
      <c r="Q96" s="80">
        <v>-0.2</v>
      </c>
      <c r="R96" s="93"/>
      <c r="S96" s="94"/>
      <c r="T96" s="17"/>
      <c r="U96" s="78"/>
      <c r="V96" s="106"/>
      <c r="W96" s="130"/>
      <c r="X96" s="84"/>
      <c r="Y96" s="76" t="str">
        <f t="shared" si="12"/>
        <v>no</v>
      </c>
      <c r="Z96" s="152"/>
      <c r="AA96" s="152"/>
      <c r="AB96" s="138"/>
      <c r="AC96" s="142"/>
      <c r="AD96" s="138"/>
      <c r="AE96" s="142"/>
      <c r="AF96" s="138"/>
      <c r="AG96" s="142"/>
      <c r="AH96" s="148"/>
      <c r="AI96" s="148"/>
      <c r="AJ96" s="138"/>
      <c r="AK96" s="142"/>
      <c r="AL96" s="154"/>
      <c r="AM96" s="76" t="str">
        <f t="shared" si="10"/>
        <v>no</v>
      </c>
      <c r="AN96" s="84"/>
      <c r="AO96" s="154"/>
      <c r="AP96" s="154"/>
      <c r="AQ96" s="161"/>
      <c r="AR96" s="162"/>
      <c r="AS96" s="162"/>
      <c r="AT96" s="163"/>
      <c r="AU96" s="164"/>
      <c r="AV96" s="18"/>
      <c r="AW96" s="18"/>
      <c r="AX96" s="165"/>
      <c r="AY96" s="218"/>
      <c r="AZ96" s="218"/>
      <c r="BA96" s="218"/>
      <c r="BB96" s="164"/>
      <c r="BC96" s="212"/>
      <c r="BD96" s="164"/>
      <c r="BE96" s="18"/>
      <c r="BF96" s="18"/>
      <c r="BG96" s="18"/>
      <c r="BH96" s="18"/>
      <c r="BI96" s="18"/>
      <c r="BJ96" s="18"/>
      <c r="BK96" s="18"/>
      <c r="BL96" s="165"/>
      <c r="BM96" s="194"/>
    </row>
    <row r="97" spans="1:65" ht="25.5" x14ac:dyDescent="0.25">
      <c r="A97" s="42">
        <v>93</v>
      </c>
      <c r="B97" s="43" t="s">
        <v>559</v>
      </c>
      <c r="C97" s="2" t="s">
        <v>177</v>
      </c>
      <c r="D97" s="3" t="s">
        <v>166</v>
      </c>
      <c r="E97" s="8"/>
      <c r="F97" s="56" t="s">
        <v>560</v>
      </c>
      <c r="G97" s="18"/>
      <c r="H97" s="18"/>
      <c r="I97" s="58"/>
      <c r="J97" s="76" t="str">
        <f t="shared" si="11"/>
        <v>no</v>
      </c>
      <c r="K97" s="66" t="str">
        <f t="shared" si="9"/>
        <v>no</v>
      </c>
      <c r="L97" s="13"/>
      <c r="M97" s="25"/>
      <c r="N97" s="13"/>
      <c r="O97" s="14"/>
      <c r="P97" s="17"/>
      <c r="Q97" s="80"/>
      <c r="R97" s="93"/>
      <c r="S97" s="94"/>
      <c r="T97" s="17"/>
      <c r="U97" s="78"/>
      <c r="V97" s="106"/>
      <c r="W97" s="130"/>
      <c r="X97" s="82" t="s">
        <v>255</v>
      </c>
      <c r="Y97" s="76" t="str">
        <f t="shared" si="12"/>
        <v>no</v>
      </c>
      <c r="Z97" s="152"/>
      <c r="AA97" s="152"/>
      <c r="AB97" s="138"/>
      <c r="AC97" s="142"/>
      <c r="AD97" s="138"/>
      <c r="AE97" s="142"/>
      <c r="AF97" s="138"/>
      <c r="AG97" s="142"/>
      <c r="AH97" s="148"/>
      <c r="AI97" s="148"/>
      <c r="AJ97" s="138"/>
      <c r="AK97" s="142"/>
      <c r="AL97" s="154"/>
      <c r="AM97" s="76" t="str">
        <f t="shared" si="10"/>
        <v>no</v>
      </c>
      <c r="AN97" s="84"/>
      <c r="AO97" s="154"/>
      <c r="AP97" s="154"/>
      <c r="AQ97" s="161"/>
      <c r="AR97" s="162"/>
      <c r="AS97" s="162"/>
      <c r="AT97" s="163"/>
      <c r="AU97" s="164"/>
      <c r="AV97" s="18"/>
      <c r="AW97" s="18"/>
      <c r="AX97" s="165"/>
      <c r="AY97" s="218"/>
      <c r="AZ97" s="218"/>
      <c r="BA97" s="218"/>
      <c r="BB97" s="164"/>
      <c r="BC97" s="212"/>
      <c r="BD97" s="164"/>
      <c r="BE97" s="18"/>
      <c r="BF97" s="18"/>
      <c r="BG97" s="18"/>
      <c r="BH97" s="18"/>
      <c r="BI97" s="18"/>
      <c r="BJ97" s="18"/>
      <c r="BK97" s="18"/>
      <c r="BL97" s="165"/>
      <c r="BM97" s="194"/>
    </row>
    <row r="98" spans="1:65" ht="38.25" x14ac:dyDescent="0.25">
      <c r="A98" s="42">
        <v>94</v>
      </c>
      <c r="B98" s="43" t="s">
        <v>346</v>
      </c>
      <c r="C98" s="2" t="s">
        <v>177</v>
      </c>
      <c r="D98" s="3" t="s">
        <v>48</v>
      </c>
      <c r="E98" s="8"/>
      <c r="F98" s="56" t="s">
        <v>347</v>
      </c>
      <c r="G98" s="18"/>
      <c r="H98" s="18"/>
      <c r="I98" s="58"/>
      <c r="J98" s="76" t="str">
        <f t="shared" si="11"/>
        <v>yes</v>
      </c>
      <c r="K98" s="66" t="str">
        <f t="shared" si="9"/>
        <v>yes</v>
      </c>
      <c r="L98" s="13">
        <v>2010</v>
      </c>
      <c r="M98" s="25"/>
      <c r="N98" s="13">
        <v>2030</v>
      </c>
      <c r="O98" s="21" t="s">
        <v>259</v>
      </c>
      <c r="P98" s="17">
        <v>-0.25</v>
      </c>
      <c r="Q98" s="80"/>
      <c r="R98" s="93"/>
      <c r="S98" s="94"/>
      <c r="T98" s="17"/>
      <c r="U98" s="78"/>
      <c r="V98" s="106"/>
      <c r="W98" s="130"/>
      <c r="X98" s="83" t="s">
        <v>741</v>
      </c>
      <c r="Y98" s="76" t="str">
        <f t="shared" si="12"/>
        <v>no</v>
      </c>
      <c r="Z98" s="152"/>
      <c r="AA98" s="152"/>
      <c r="AB98" s="138"/>
      <c r="AC98" s="142"/>
      <c r="AD98" s="138"/>
      <c r="AE98" s="142"/>
      <c r="AF98" s="138"/>
      <c r="AG98" s="142"/>
      <c r="AH98" s="148"/>
      <c r="AI98" s="148"/>
      <c r="AJ98" s="138"/>
      <c r="AK98" s="142"/>
      <c r="AL98" s="154"/>
      <c r="AM98" s="76" t="str">
        <f t="shared" si="10"/>
        <v>no</v>
      </c>
      <c r="AN98" s="84"/>
      <c r="AO98" s="154"/>
      <c r="AP98" s="154"/>
      <c r="AQ98" s="161"/>
      <c r="AR98" s="162"/>
      <c r="AS98" s="162"/>
      <c r="AT98" s="163"/>
      <c r="AU98" s="164"/>
      <c r="AV98" s="18"/>
      <c r="AW98" s="18"/>
      <c r="AX98" s="165"/>
      <c r="AY98" s="218"/>
      <c r="AZ98" s="218"/>
      <c r="BA98" s="218"/>
      <c r="BB98" s="164"/>
      <c r="BC98" s="212"/>
      <c r="BD98" s="164"/>
      <c r="BE98" s="18"/>
      <c r="BF98" s="18"/>
      <c r="BG98" s="18"/>
      <c r="BH98" s="18"/>
      <c r="BI98" s="18"/>
      <c r="BJ98" s="18"/>
      <c r="BK98" s="18"/>
      <c r="BL98" s="165"/>
      <c r="BM98" s="194"/>
    </row>
    <row r="99" spans="1:65" ht="38.25" x14ac:dyDescent="0.25">
      <c r="A99" s="42">
        <v>95</v>
      </c>
      <c r="B99" s="43" t="s">
        <v>376</v>
      </c>
      <c r="C99" s="2" t="s">
        <v>177</v>
      </c>
      <c r="D99" s="3" t="s">
        <v>70</v>
      </c>
      <c r="E99" s="10" t="s">
        <v>650</v>
      </c>
      <c r="F99" s="56" t="s">
        <v>377</v>
      </c>
      <c r="G99" s="18" t="s">
        <v>701</v>
      </c>
      <c r="H99" s="18" t="s">
        <v>701</v>
      </c>
      <c r="I99" s="58" t="s">
        <v>582</v>
      </c>
      <c r="J99" s="76" t="str">
        <f t="shared" si="11"/>
        <v>yes</v>
      </c>
      <c r="K99" s="66" t="str">
        <f t="shared" si="9"/>
        <v>yes</v>
      </c>
      <c r="L99" s="13" t="s">
        <v>254</v>
      </c>
      <c r="M99" s="25">
        <v>53.85</v>
      </c>
      <c r="N99" s="13">
        <v>2030</v>
      </c>
      <c r="O99" s="14" t="s">
        <v>259</v>
      </c>
      <c r="P99" s="17">
        <v>-0.11</v>
      </c>
      <c r="Q99" s="80">
        <v>-0.22</v>
      </c>
      <c r="R99" s="93"/>
      <c r="S99" s="94"/>
      <c r="T99" s="17"/>
      <c r="U99" s="78"/>
      <c r="V99" s="106"/>
      <c r="W99" s="130"/>
      <c r="X99" s="84"/>
      <c r="Y99" s="76" t="str">
        <f t="shared" si="12"/>
        <v>no</v>
      </c>
      <c r="Z99" s="152"/>
      <c r="AA99" s="152"/>
      <c r="AB99" s="138"/>
      <c r="AC99" s="142"/>
      <c r="AD99" s="138"/>
      <c r="AE99" s="142"/>
      <c r="AF99" s="138"/>
      <c r="AG99" s="142"/>
      <c r="AH99" s="148"/>
      <c r="AI99" s="148"/>
      <c r="AJ99" s="138"/>
      <c r="AK99" s="142"/>
      <c r="AL99" s="154"/>
      <c r="AM99" s="76" t="str">
        <f t="shared" si="10"/>
        <v>no</v>
      </c>
      <c r="AN99" s="84"/>
      <c r="AO99" s="154"/>
      <c r="AP99" s="154"/>
      <c r="AQ99" s="161"/>
      <c r="AR99" s="162"/>
      <c r="AS99" s="162"/>
      <c r="AT99" s="163"/>
      <c r="AU99" s="164"/>
      <c r="AV99" s="18"/>
      <c r="AW99" s="18"/>
      <c r="AX99" s="165"/>
      <c r="AY99" s="218"/>
      <c r="AZ99" s="218"/>
      <c r="BA99" s="218"/>
      <c r="BB99" s="164"/>
      <c r="BC99" s="212"/>
      <c r="BD99" s="164"/>
      <c r="BE99" s="18"/>
      <c r="BF99" s="18"/>
      <c r="BG99" s="18"/>
      <c r="BH99" s="18"/>
      <c r="BI99" s="18"/>
      <c r="BJ99" s="18"/>
      <c r="BK99" s="18"/>
      <c r="BL99" s="165"/>
      <c r="BM99" s="194"/>
    </row>
    <row r="100" spans="1:65" ht="38.25" x14ac:dyDescent="0.25">
      <c r="A100" s="42">
        <v>96</v>
      </c>
      <c r="B100" s="43" t="s">
        <v>386</v>
      </c>
      <c r="C100" s="2" t="s">
        <v>177</v>
      </c>
      <c r="D100" s="3" t="s">
        <v>75</v>
      </c>
      <c r="E100" s="10" t="s">
        <v>651</v>
      </c>
      <c r="F100" s="56" t="s">
        <v>387</v>
      </c>
      <c r="G100" s="18" t="s">
        <v>701</v>
      </c>
      <c r="H100" s="18" t="s">
        <v>701</v>
      </c>
      <c r="I100" s="58" t="s">
        <v>582</v>
      </c>
      <c r="J100" s="76" t="str">
        <f t="shared" si="11"/>
        <v>yes</v>
      </c>
      <c r="K100" s="66" t="str">
        <f t="shared" si="9"/>
        <v>yes</v>
      </c>
      <c r="L100" s="13" t="s">
        <v>254</v>
      </c>
      <c r="M100" s="25">
        <v>28.9</v>
      </c>
      <c r="N100" s="13">
        <v>2030</v>
      </c>
      <c r="O100" s="14" t="s">
        <v>259</v>
      </c>
      <c r="P100" s="17"/>
      <c r="Q100" s="80">
        <v>-0.15</v>
      </c>
      <c r="R100" s="93"/>
      <c r="S100" s="94"/>
      <c r="T100" s="17"/>
      <c r="U100" s="78"/>
      <c r="V100" s="106"/>
      <c r="W100" s="130"/>
      <c r="X100" s="84"/>
      <c r="Y100" s="76" t="str">
        <f t="shared" si="12"/>
        <v>no</v>
      </c>
      <c r="Z100" s="152"/>
      <c r="AA100" s="152"/>
      <c r="AB100" s="138"/>
      <c r="AC100" s="142"/>
      <c r="AD100" s="138"/>
      <c r="AE100" s="142"/>
      <c r="AF100" s="138"/>
      <c r="AG100" s="142"/>
      <c r="AH100" s="148"/>
      <c r="AI100" s="148"/>
      <c r="AJ100" s="138"/>
      <c r="AK100" s="142"/>
      <c r="AL100" s="154"/>
      <c r="AM100" s="76" t="str">
        <f t="shared" si="10"/>
        <v>no</v>
      </c>
      <c r="AN100" s="84"/>
      <c r="AO100" s="154"/>
      <c r="AP100" s="154"/>
      <c r="AQ100" s="161"/>
      <c r="AR100" s="162"/>
      <c r="AS100" s="162"/>
      <c r="AT100" s="163"/>
      <c r="AU100" s="164"/>
      <c r="AV100" s="18"/>
      <c r="AW100" s="18"/>
      <c r="AX100" s="165"/>
      <c r="AY100" s="218"/>
      <c r="AZ100" s="218"/>
      <c r="BA100" s="218"/>
      <c r="BB100" s="164"/>
      <c r="BC100" s="212"/>
      <c r="BD100" s="164"/>
      <c r="BE100" s="18"/>
      <c r="BF100" s="18"/>
      <c r="BG100" s="18"/>
      <c r="BH100" s="18"/>
      <c r="BI100" s="18"/>
      <c r="BJ100" s="18"/>
      <c r="BK100" s="18"/>
      <c r="BL100" s="165"/>
      <c r="BM100" s="194"/>
    </row>
    <row r="101" spans="1:65" x14ac:dyDescent="0.25">
      <c r="A101" s="42">
        <v>97</v>
      </c>
      <c r="B101" s="43" t="s">
        <v>460</v>
      </c>
      <c r="C101" s="2" t="s">
        <v>177</v>
      </c>
      <c r="D101" s="3" t="s">
        <v>116</v>
      </c>
      <c r="E101" s="8"/>
      <c r="F101" s="56"/>
      <c r="G101" s="18"/>
      <c r="H101" s="18"/>
      <c r="I101" s="58"/>
      <c r="J101" s="76" t="str">
        <f t="shared" si="11"/>
        <v>no</v>
      </c>
      <c r="K101" s="66" t="str">
        <f t="shared" ref="K101:K132" si="13">IF(L101&gt;0,"yes","no")</f>
        <v>no</v>
      </c>
      <c r="L101" s="13"/>
      <c r="M101" s="25"/>
      <c r="N101" s="13"/>
      <c r="O101" s="14"/>
      <c r="P101" s="17"/>
      <c r="Q101" s="80"/>
      <c r="R101" s="93"/>
      <c r="S101" s="94"/>
      <c r="T101" s="17"/>
      <c r="U101" s="78"/>
      <c r="V101" s="106"/>
      <c r="W101" s="130"/>
      <c r="X101" s="82" t="s">
        <v>255</v>
      </c>
      <c r="Y101" s="76" t="str">
        <f t="shared" si="12"/>
        <v>no</v>
      </c>
      <c r="Z101" s="152"/>
      <c r="AA101" s="152"/>
      <c r="AB101" s="138"/>
      <c r="AC101" s="142"/>
      <c r="AD101" s="138"/>
      <c r="AE101" s="142"/>
      <c r="AF101" s="138"/>
      <c r="AG101" s="142"/>
      <c r="AH101" s="148"/>
      <c r="AI101" s="148"/>
      <c r="AJ101" s="138"/>
      <c r="AK101" s="142"/>
      <c r="AL101" s="154"/>
      <c r="AM101" s="76" t="str">
        <f t="shared" ref="AM101:AM132" si="14">IF(SUM(AQ101:BH101)&gt;0,"yes","no")</f>
        <v>no</v>
      </c>
      <c r="AN101" s="84"/>
      <c r="AO101" s="154"/>
      <c r="AP101" s="154"/>
      <c r="AQ101" s="161"/>
      <c r="AR101" s="162"/>
      <c r="AS101" s="162"/>
      <c r="AT101" s="163"/>
      <c r="AU101" s="164"/>
      <c r="AV101" s="18"/>
      <c r="AW101" s="18"/>
      <c r="AX101" s="165"/>
      <c r="AY101" s="218"/>
      <c r="AZ101" s="218"/>
      <c r="BA101" s="218"/>
      <c r="BB101" s="164"/>
      <c r="BC101" s="212"/>
      <c r="BD101" s="164"/>
      <c r="BE101" s="18"/>
      <c r="BF101" s="18"/>
      <c r="BG101" s="18"/>
      <c r="BH101" s="18"/>
      <c r="BI101" s="18"/>
      <c r="BJ101" s="18"/>
      <c r="BK101" s="18"/>
      <c r="BL101" s="165"/>
      <c r="BM101" s="194"/>
    </row>
    <row r="102" spans="1:65" x14ac:dyDescent="0.25">
      <c r="A102" s="42">
        <v>98</v>
      </c>
      <c r="B102" s="43" t="s">
        <v>471</v>
      </c>
      <c r="C102" s="2" t="s">
        <v>177</v>
      </c>
      <c r="D102" s="3" t="s">
        <v>122</v>
      </c>
      <c r="E102" s="8"/>
      <c r="F102" s="56"/>
      <c r="G102" s="18"/>
      <c r="H102" s="18"/>
      <c r="I102" s="58"/>
      <c r="J102" s="76" t="str">
        <f t="shared" si="11"/>
        <v>no</v>
      </c>
      <c r="K102" s="66" t="str">
        <f t="shared" si="13"/>
        <v>no</v>
      </c>
      <c r="L102" s="13"/>
      <c r="M102" s="25"/>
      <c r="N102" s="13"/>
      <c r="O102" s="14"/>
      <c r="P102" s="17"/>
      <c r="Q102" s="80"/>
      <c r="R102" s="93"/>
      <c r="S102" s="94"/>
      <c r="T102" s="17"/>
      <c r="U102" s="78"/>
      <c r="V102" s="106"/>
      <c r="W102" s="130"/>
      <c r="X102" s="82" t="s">
        <v>255</v>
      </c>
      <c r="Y102" s="76" t="str">
        <f t="shared" si="12"/>
        <v>no</v>
      </c>
      <c r="Z102" s="152"/>
      <c r="AA102" s="152"/>
      <c r="AB102" s="138"/>
      <c r="AC102" s="142"/>
      <c r="AD102" s="138"/>
      <c r="AE102" s="142"/>
      <c r="AF102" s="138"/>
      <c r="AG102" s="142"/>
      <c r="AH102" s="148"/>
      <c r="AI102" s="148"/>
      <c r="AJ102" s="138"/>
      <c r="AK102" s="142"/>
      <c r="AL102" s="154"/>
      <c r="AM102" s="76" t="str">
        <f t="shared" si="14"/>
        <v>no</v>
      </c>
      <c r="AN102" s="84"/>
      <c r="AO102" s="154"/>
      <c r="AP102" s="154"/>
      <c r="AQ102" s="161"/>
      <c r="AR102" s="162"/>
      <c r="AS102" s="162"/>
      <c r="AT102" s="163"/>
      <c r="AU102" s="164"/>
      <c r="AV102" s="18"/>
      <c r="AW102" s="18"/>
      <c r="AX102" s="165"/>
      <c r="AY102" s="218"/>
      <c r="AZ102" s="218"/>
      <c r="BA102" s="218"/>
      <c r="BB102" s="164"/>
      <c r="BC102" s="212"/>
      <c r="BD102" s="164"/>
      <c r="BE102" s="18"/>
      <c r="BF102" s="18"/>
      <c r="BG102" s="18"/>
      <c r="BH102" s="18"/>
      <c r="BI102" s="18"/>
      <c r="BJ102" s="18"/>
      <c r="BK102" s="18"/>
      <c r="BL102" s="165"/>
      <c r="BM102" s="194"/>
    </row>
    <row r="103" spans="1:65" ht="25.5" x14ac:dyDescent="0.25">
      <c r="A103" s="42">
        <v>99</v>
      </c>
      <c r="B103" s="43" t="s">
        <v>404</v>
      </c>
      <c r="C103" s="2" t="s">
        <v>177</v>
      </c>
      <c r="D103" s="3" t="s">
        <v>84</v>
      </c>
      <c r="E103" s="10" t="s">
        <v>652</v>
      </c>
      <c r="F103" s="56" t="s">
        <v>405</v>
      </c>
      <c r="G103" s="18" t="s">
        <v>702</v>
      </c>
      <c r="H103" s="59" t="s">
        <v>703</v>
      </c>
      <c r="I103" s="58" t="s">
        <v>582</v>
      </c>
      <c r="J103" s="76" t="str">
        <f t="shared" si="11"/>
        <v>yes</v>
      </c>
      <c r="K103" s="66" t="str">
        <f t="shared" si="13"/>
        <v>yes</v>
      </c>
      <c r="L103" s="13" t="s">
        <v>254</v>
      </c>
      <c r="M103" s="25">
        <v>14.492000000000001</v>
      </c>
      <c r="N103" s="13">
        <v>2030</v>
      </c>
      <c r="O103" s="21" t="s">
        <v>259</v>
      </c>
      <c r="P103" s="17">
        <v>-7.8E-2</v>
      </c>
      <c r="Q103" s="80">
        <v>-0.1</v>
      </c>
      <c r="R103" s="93"/>
      <c r="S103" s="94"/>
      <c r="T103" s="17"/>
      <c r="U103" s="78"/>
      <c r="V103" s="106"/>
      <c r="W103" s="130"/>
      <c r="X103" s="83" t="s">
        <v>741</v>
      </c>
      <c r="Y103" s="76" t="str">
        <f t="shared" si="12"/>
        <v>no</v>
      </c>
      <c r="Z103" s="152"/>
      <c r="AA103" s="152"/>
      <c r="AB103" s="138"/>
      <c r="AC103" s="142"/>
      <c r="AD103" s="138"/>
      <c r="AE103" s="142"/>
      <c r="AF103" s="138"/>
      <c r="AG103" s="142"/>
      <c r="AH103" s="148"/>
      <c r="AI103" s="148"/>
      <c r="AJ103" s="138"/>
      <c r="AK103" s="142"/>
      <c r="AL103" s="154"/>
      <c r="AM103" s="76" t="str">
        <f t="shared" si="14"/>
        <v>no</v>
      </c>
      <c r="AN103" s="84"/>
      <c r="AO103" s="154"/>
      <c r="AP103" s="154"/>
      <c r="AQ103" s="161"/>
      <c r="AR103" s="162"/>
      <c r="AS103" s="162"/>
      <c r="AT103" s="163"/>
      <c r="AU103" s="164"/>
      <c r="AV103" s="18"/>
      <c r="AW103" s="18"/>
      <c r="AX103" s="165"/>
      <c r="AY103" s="218"/>
      <c r="AZ103" s="218"/>
      <c r="BA103" s="218"/>
      <c r="BB103" s="164"/>
      <c r="BC103" s="212"/>
      <c r="BD103" s="164"/>
      <c r="BE103" s="18"/>
      <c r="BF103" s="18"/>
      <c r="BG103" s="18"/>
      <c r="BH103" s="18"/>
      <c r="BI103" s="18"/>
      <c r="BJ103" s="18"/>
      <c r="BK103" s="18"/>
      <c r="BL103" s="165"/>
      <c r="BM103" s="194"/>
    </row>
    <row r="104" spans="1:65" x14ac:dyDescent="0.25">
      <c r="A104" s="42">
        <v>100</v>
      </c>
      <c r="B104" s="43" t="s">
        <v>353</v>
      </c>
      <c r="C104" s="2" t="s">
        <v>177</v>
      </c>
      <c r="D104" s="3" t="s">
        <v>50</v>
      </c>
      <c r="E104" s="8"/>
      <c r="F104" s="56" t="s">
        <v>354</v>
      </c>
      <c r="G104" s="18"/>
      <c r="H104" s="18"/>
      <c r="I104" s="58"/>
      <c r="J104" s="76" t="str">
        <f t="shared" si="11"/>
        <v>no</v>
      </c>
      <c r="K104" s="66" t="str">
        <f t="shared" si="13"/>
        <v>no</v>
      </c>
      <c r="L104" s="13"/>
      <c r="M104" s="25"/>
      <c r="N104" s="13"/>
      <c r="O104" s="14"/>
      <c r="P104" s="17"/>
      <c r="Q104" s="80"/>
      <c r="R104" s="93"/>
      <c r="S104" s="94"/>
      <c r="T104" s="17"/>
      <c r="U104" s="78"/>
      <c r="V104" s="106"/>
      <c r="W104" s="130"/>
      <c r="X104" s="82" t="s">
        <v>255</v>
      </c>
      <c r="Y104" s="76" t="str">
        <f t="shared" si="12"/>
        <v>no</v>
      </c>
      <c r="Z104" s="152"/>
      <c r="AA104" s="152"/>
      <c r="AB104" s="138"/>
      <c r="AC104" s="142"/>
      <c r="AD104" s="138"/>
      <c r="AE104" s="142"/>
      <c r="AF104" s="138"/>
      <c r="AG104" s="142"/>
      <c r="AH104" s="148"/>
      <c r="AI104" s="148"/>
      <c r="AJ104" s="138"/>
      <c r="AK104" s="142"/>
      <c r="AL104" s="154"/>
      <c r="AM104" s="76" t="str">
        <f t="shared" si="14"/>
        <v>no</v>
      </c>
      <c r="AN104" s="84"/>
      <c r="AO104" s="154"/>
      <c r="AP104" s="154"/>
      <c r="AQ104" s="161"/>
      <c r="AR104" s="162"/>
      <c r="AS104" s="162"/>
      <c r="AT104" s="163"/>
      <c r="AU104" s="164"/>
      <c r="AV104" s="18"/>
      <c r="AW104" s="18"/>
      <c r="AX104" s="165"/>
      <c r="AY104" s="218"/>
      <c r="AZ104" s="218"/>
      <c r="BA104" s="218"/>
      <c r="BB104" s="164"/>
      <c r="BC104" s="212"/>
      <c r="BD104" s="164"/>
      <c r="BE104" s="18"/>
      <c r="BF104" s="18"/>
      <c r="BG104" s="18"/>
      <c r="BH104" s="18"/>
      <c r="BI104" s="18"/>
      <c r="BJ104" s="18"/>
      <c r="BK104" s="18"/>
      <c r="BL104" s="165"/>
      <c r="BM104" s="194"/>
    </row>
    <row r="105" spans="1:65" ht="127.5" x14ac:dyDescent="0.25">
      <c r="A105" s="42">
        <v>101</v>
      </c>
      <c r="B105" s="43" t="s">
        <v>331</v>
      </c>
      <c r="C105" s="2" t="s">
        <v>177</v>
      </c>
      <c r="D105" s="3" t="s">
        <v>39</v>
      </c>
      <c r="E105" s="10" t="s">
        <v>653</v>
      </c>
      <c r="F105" s="56" t="s">
        <v>332</v>
      </c>
      <c r="G105" s="18" t="s">
        <v>704</v>
      </c>
      <c r="H105" s="231" t="s">
        <v>856</v>
      </c>
      <c r="I105" s="235" t="s">
        <v>582</v>
      </c>
      <c r="J105" s="76" t="str">
        <f t="shared" ref="J105:J136" si="15">IF(K105="yes","yes",IF(Y105="yes","yes",IF(AM105="yes","yes","no")))</f>
        <v>yes</v>
      </c>
      <c r="K105" s="66" t="str">
        <f t="shared" si="13"/>
        <v>yes</v>
      </c>
      <c r="L105" s="13">
        <v>2012</v>
      </c>
      <c r="M105" s="25" t="s">
        <v>258</v>
      </c>
      <c r="N105" s="13">
        <v>2030</v>
      </c>
      <c r="O105" s="14" t="s">
        <v>259</v>
      </c>
      <c r="P105" s="110">
        <v>-0.25</v>
      </c>
      <c r="Q105" s="80"/>
      <c r="R105" s="93"/>
      <c r="S105" s="94"/>
      <c r="T105" s="17"/>
      <c r="U105" s="78"/>
      <c r="V105" s="106"/>
      <c r="W105" s="130"/>
      <c r="X105" s="83" t="s">
        <v>754</v>
      </c>
      <c r="Y105" s="76" t="str">
        <f t="shared" ref="Y105:Y136" si="16">IF(SUM(AB105:AK105)&gt;0,"yes","no")</f>
        <v>yes</v>
      </c>
      <c r="Z105" s="152" t="s">
        <v>816</v>
      </c>
      <c r="AA105" s="226" t="s">
        <v>804</v>
      </c>
      <c r="AB105" s="225">
        <v>1</v>
      </c>
      <c r="AC105" s="142"/>
      <c r="AD105" s="138"/>
      <c r="AE105" s="142"/>
      <c r="AF105" s="138"/>
      <c r="AG105" s="142"/>
      <c r="AH105" s="148"/>
      <c r="AI105" s="148"/>
      <c r="AJ105" s="138"/>
      <c r="AK105" s="142"/>
      <c r="AL105" s="189" t="s">
        <v>846</v>
      </c>
      <c r="AM105" s="76" t="str">
        <f t="shared" si="14"/>
        <v>no</v>
      </c>
      <c r="AN105" s="84"/>
      <c r="AO105" s="154"/>
      <c r="AP105" s="154"/>
      <c r="AQ105" s="161"/>
      <c r="AR105" s="162"/>
      <c r="AS105" s="162"/>
      <c r="AT105" s="163"/>
      <c r="AU105" s="164"/>
      <c r="AV105" s="18"/>
      <c r="AW105" s="18"/>
      <c r="AX105" s="165"/>
      <c r="AY105" s="218"/>
      <c r="AZ105" s="218"/>
      <c r="BA105" s="218"/>
      <c r="BB105" s="164"/>
      <c r="BC105" s="212"/>
      <c r="BD105" s="164"/>
      <c r="BE105" s="18"/>
      <c r="BF105" s="18"/>
      <c r="BG105" s="18"/>
      <c r="BH105" s="18"/>
      <c r="BI105" s="18"/>
      <c r="BJ105" s="18"/>
      <c r="BK105" s="18"/>
      <c r="BL105" s="165"/>
      <c r="BM105" s="194"/>
    </row>
    <row r="106" spans="1:65" ht="38.25" x14ac:dyDescent="0.25">
      <c r="A106" s="42">
        <v>102</v>
      </c>
      <c r="B106" s="43" t="s">
        <v>384</v>
      </c>
      <c r="C106" s="2" t="s">
        <v>177</v>
      </c>
      <c r="D106" s="3" t="s">
        <v>74</v>
      </c>
      <c r="E106" s="8"/>
      <c r="F106" s="56" t="s">
        <v>385</v>
      </c>
      <c r="G106" s="18"/>
      <c r="H106" s="18"/>
      <c r="I106" s="58"/>
      <c r="J106" s="76" t="str">
        <f t="shared" si="15"/>
        <v>yes</v>
      </c>
      <c r="K106" s="66" t="str">
        <f t="shared" si="13"/>
        <v>yes</v>
      </c>
      <c r="L106" s="13">
        <v>2010</v>
      </c>
      <c r="M106" s="25"/>
      <c r="N106" s="22">
        <v>2030</v>
      </c>
      <c r="O106" s="14" t="s">
        <v>259</v>
      </c>
      <c r="P106" s="17">
        <v>-0.05</v>
      </c>
      <c r="Q106" s="80">
        <v>-0.26</v>
      </c>
      <c r="R106" s="93"/>
      <c r="S106" s="94"/>
      <c r="T106" s="17"/>
      <c r="U106" s="78"/>
      <c r="V106" s="106"/>
      <c r="W106" s="130"/>
      <c r="X106" s="83" t="s">
        <v>753</v>
      </c>
      <c r="Y106" s="76" t="str">
        <f t="shared" si="16"/>
        <v>no</v>
      </c>
      <c r="Z106" s="152"/>
      <c r="AA106" s="152"/>
      <c r="AB106" s="138"/>
      <c r="AC106" s="142"/>
      <c r="AD106" s="138"/>
      <c r="AE106" s="142"/>
      <c r="AF106" s="138"/>
      <c r="AG106" s="142"/>
      <c r="AH106" s="148"/>
      <c r="AI106" s="148"/>
      <c r="AJ106" s="138"/>
      <c r="AK106" s="142"/>
      <c r="AL106" s="154"/>
      <c r="AM106" s="76" t="str">
        <f t="shared" si="14"/>
        <v>no</v>
      </c>
      <c r="AN106" s="84"/>
      <c r="AO106" s="154"/>
      <c r="AP106" s="154"/>
      <c r="AQ106" s="161"/>
      <c r="AR106" s="162"/>
      <c r="AS106" s="162"/>
      <c r="AT106" s="163"/>
      <c r="AU106" s="164"/>
      <c r="AV106" s="18"/>
      <c r="AW106" s="18"/>
      <c r="AX106" s="165"/>
      <c r="AY106" s="218"/>
      <c r="AZ106" s="218"/>
      <c r="BA106" s="218"/>
      <c r="BB106" s="164"/>
      <c r="BC106" s="212"/>
      <c r="BD106" s="164"/>
      <c r="BE106" s="18"/>
      <c r="BF106" s="18"/>
      <c r="BG106" s="18"/>
      <c r="BH106" s="18"/>
      <c r="BI106" s="18"/>
      <c r="BJ106" s="18"/>
      <c r="BK106" s="18"/>
      <c r="BL106" s="165"/>
      <c r="BM106" s="194"/>
    </row>
    <row r="107" spans="1:65" ht="38.25" x14ac:dyDescent="0.25">
      <c r="A107" s="42">
        <v>103</v>
      </c>
      <c r="B107" s="43" t="s">
        <v>382</v>
      </c>
      <c r="C107" s="2" t="s">
        <v>177</v>
      </c>
      <c r="D107" s="3" t="s">
        <v>73</v>
      </c>
      <c r="E107" s="8"/>
      <c r="F107" s="56" t="s">
        <v>383</v>
      </c>
      <c r="G107" s="18"/>
      <c r="H107" s="18"/>
      <c r="I107" s="58"/>
      <c r="J107" s="76" t="str">
        <f t="shared" si="15"/>
        <v>no</v>
      </c>
      <c r="K107" s="66" t="str">
        <f t="shared" si="13"/>
        <v>no</v>
      </c>
      <c r="L107" s="13"/>
      <c r="M107" s="25"/>
      <c r="N107" s="13"/>
      <c r="O107" s="14"/>
      <c r="P107" s="17"/>
      <c r="Q107" s="80"/>
      <c r="R107" s="93"/>
      <c r="S107" s="94"/>
      <c r="T107" s="17"/>
      <c r="U107" s="78"/>
      <c r="V107" s="106"/>
      <c r="W107" s="130"/>
      <c r="X107" s="82" t="s">
        <v>255</v>
      </c>
      <c r="Y107" s="76" t="str">
        <f t="shared" si="16"/>
        <v>no</v>
      </c>
      <c r="Z107" s="152"/>
      <c r="AA107" s="152"/>
      <c r="AB107" s="138"/>
      <c r="AC107" s="142"/>
      <c r="AD107" s="138"/>
      <c r="AE107" s="142"/>
      <c r="AF107" s="138"/>
      <c r="AG107" s="142"/>
      <c r="AH107" s="148"/>
      <c r="AI107" s="148"/>
      <c r="AJ107" s="138"/>
      <c r="AK107" s="142"/>
      <c r="AL107" s="154"/>
      <c r="AM107" s="76" t="str">
        <f t="shared" si="14"/>
        <v>no</v>
      </c>
      <c r="AN107" s="84"/>
      <c r="AO107" s="154"/>
      <c r="AP107" s="154"/>
      <c r="AQ107" s="161"/>
      <c r="AR107" s="162"/>
      <c r="AS107" s="162"/>
      <c r="AT107" s="163"/>
      <c r="AU107" s="164"/>
      <c r="AV107" s="18"/>
      <c r="AW107" s="18"/>
      <c r="AX107" s="165"/>
      <c r="AY107" s="218"/>
      <c r="AZ107" s="218"/>
      <c r="BA107" s="218"/>
      <c r="BB107" s="164"/>
      <c r="BC107" s="212"/>
      <c r="BD107" s="164"/>
      <c r="BE107" s="18"/>
      <c r="BF107" s="18"/>
      <c r="BG107" s="18"/>
      <c r="BH107" s="18"/>
      <c r="BI107" s="18"/>
      <c r="BJ107" s="18"/>
      <c r="BK107" s="18"/>
      <c r="BL107" s="165"/>
      <c r="BM107" s="194"/>
    </row>
    <row r="108" spans="1:65" ht="25.5" x14ac:dyDescent="0.25">
      <c r="A108" s="42">
        <v>104</v>
      </c>
      <c r="B108" s="43" t="s">
        <v>276</v>
      </c>
      <c r="C108" s="2" t="s">
        <v>177</v>
      </c>
      <c r="D108" s="3" t="s">
        <v>11</v>
      </c>
      <c r="E108" s="8"/>
      <c r="F108" s="56" t="s">
        <v>277</v>
      </c>
      <c r="G108" s="18"/>
      <c r="H108" s="18"/>
      <c r="I108" s="58"/>
      <c r="J108" s="76" t="str">
        <f t="shared" si="15"/>
        <v>yes</v>
      </c>
      <c r="K108" s="66" t="str">
        <f t="shared" si="13"/>
        <v>yes</v>
      </c>
      <c r="L108" s="13">
        <v>2002</v>
      </c>
      <c r="M108" s="25"/>
      <c r="N108" s="22">
        <v>2030</v>
      </c>
      <c r="O108" s="14" t="s">
        <v>259</v>
      </c>
      <c r="P108" s="17"/>
      <c r="Q108" s="80">
        <v>-0.3</v>
      </c>
      <c r="R108" s="93"/>
      <c r="S108" s="94"/>
      <c r="T108" s="17"/>
      <c r="U108" s="78"/>
      <c r="V108" s="106"/>
      <c r="W108" s="130"/>
      <c r="X108" s="83" t="s">
        <v>753</v>
      </c>
      <c r="Y108" s="76" t="str">
        <f t="shared" si="16"/>
        <v>no</v>
      </c>
      <c r="Z108" s="152"/>
      <c r="AA108" s="152"/>
      <c r="AB108" s="138"/>
      <c r="AC108" s="142"/>
      <c r="AD108" s="138"/>
      <c r="AE108" s="142"/>
      <c r="AF108" s="138"/>
      <c r="AG108" s="142"/>
      <c r="AH108" s="148"/>
      <c r="AI108" s="148"/>
      <c r="AJ108" s="138"/>
      <c r="AK108" s="142"/>
      <c r="AL108" s="154"/>
      <c r="AM108" s="76" t="str">
        <f t="shared" si="14"/>
        <v>no</v>
      </c>
      <c r="AN108" s="84"/>
      <c r="AO108" s="154"/>
      <c r="AP108" s="154"/>
      <c r="AQ108" s="161"/>
      <c r="AR108" s="162"/>
      <c r="AS108" s="162"/>
      <c r="AT108" s="163"/>
      <c r="AU108" s="164"/>
      <c r="AV108" s="18"/>
      <c r="AW108" s="18"/>
      <c r="AX108" s="165"/>
      <c r="AY108" s="218"/>
      <c r="AZ108" s="218"/>
      <c r="BA108" s="218"/>
      <c r="BB108" s="164"/>
      <c r="BC108" s="212"/>
      <c r="BD108" s="164"/>
      <c r="BE108" s="18"/>
      <c r="BF108" s="18"/>
      <c r="BG108" s="18"/>
      <c r="BH108" s="18"/>
      <c r="BI108" s="18"/>
      <c r="BJ108" s="18"/>
      <c r="BK108" s="18"/>
      <c r="BL108" s="165"/>
      <c r="BM108" s="194"/>
    </row>
    <row r="109" spans="1:65" x14ac:dyDescent="0.25">
      <c r="A109" s="42">
        <v>105</v>
      </c>
      <c r="B109" s="43" t="s">
        <v>768</v>
      </c>
      <c r="C109" s="2" t="s">
        <v>177</v>
      </c>
      <c r="D109" s="3" t="s">
        <v>68</v>
      </c>
      <c r="E109" s="8"/>
      <c r="F109" s="56"/>
      <c r="G109" s="18"/>
      <c r="H109" s="18"/>
      <c r="I109" s="58"/>
      <c r="J109" s="76" t="str">
        <f t="shared" si="15"/>
        <v>no</v>
      </c>
      <c r="K109" s="66" t="str">
        <f t="shared" si="13"/>
        <v>no</v>
      </c>
      <c r="L109" s="13"/>
      <c r="M109" s="25"/>
      <c r="N109" s="13"/>
      <c r="O109" s="14"/>
      <c r="P109" s="17"/>
      <c r="Q109" s="80"/>
      <c r="R109" s="93"/>
      <c r="S109" s="94"/>
      <c r="T109" s="17"/>
      <c r="U109" s="78"/>
      <c r="V109" s="106"/>
      <c r="W109" s="130"/>
      <c r="X109" s="82" t="s">
        <v>255</v>
      </c>
      <c r="Y109" s="76" t="str">
        <f t="shared" si="16"/>
        <v>no</v>
      </c>
      <c r="Z109" s="152"/>
      <c r="AA109" s="152"/>
      <c r="AB109" s="138"/>
      <c r="AC109" s="142"/>
      <c r="AD109" s="138"/>
      <c r="AE109" s="142"/>
      <c r="AF109" s="138"/>
      <c r="AG109" s="142"/>
      <c r="AH109" s="148"/>
      <c r="AI109" s="148"/>
      <c r="AJ109" s="138"/>
      <c r="AK109" s="142"/>
      <c r="AL109" s="154"/>
      <c r="AM109" s="76" t="str">
        <f t="shared" si="14"/>
        <v>no</v>
      </c>
      <c r="AN109" s="84"/>
      <c r="AO109" s="154"/>
      <c r="AP109" s="154"/>
      <c r="AQ109" s="161"/>
      <c r="AR109" s="162"/>
      <c r="AS109" s="162"/>
      <c r="AT109" s="163"/>
      <c r="AU109" s="164"/>
      <c r="AV109" s="18"/>
      <c r="AW109" s="18"/>
      <c r="AX109" s="165"/>
      <c r="AY109" s="218"/>
      <c r="AZ109" s="218"/>
      <c r="BA109" s="218"/>
      <c r="BB109" s="164"/>
      <c r="BC109" s="212"/>
      <c r="BD109" s="164"/>
      <c r="BE109" s="18"/>
      <c r="BF109" s="18"/>
      <c r="BG109" s="18"/>
      <c r="BH109" s="18"/>
      <c r="BI109" s="18"/>
      <c r="BJ109" s="18"/>
      <c r="BK109" s="18"/>
      <c r="BL109" s="165"/>
      <c r="BM109" s="194"/>
    </row>
    <row r="110" spans="1:65" x14ac:dyDescent="0.25">
      <c r="A110" s="42">
        <v>106</v>
      </c>
      <c r="B110" s="43" t="s">
        <v>524</v>
      </c>
      <c r="C110" s="2" t="s">
        <v>177</v>
      </c>
      <c r="D110" s="3" t="s">
        <v>150</v>
      </c>
      <c r="E110" s="8"/>
      <c r="F110" s="56"/>
      <c r="G110" s="18"/>
      <c r="H110" s="18"/>
      <c r="I110" s="58"/>
      <c r="J110" s="76" t="str">
        <f t="shared" si="15"/>
        <v>no</v>
      </c>
      <c r="K110" s="66" t="str">
        <f t="shared" si="13"/>
        <v>no</v>
      </c>
      <c r="L110" s="13"/>
      <c r="M110" s="25"/>
      <c r="N110" s="13"/>
      <c r="O110" s="14"/>
      <c r="P110" s="17"/>
      <c r="Q110" s="80"/>
      <c r="R110" s="93"/>
      <c r="S110" s="94"/>
      <c r="T110" s="17"/>
      <c r="U110" s="78"/>
      <c r="V110" s="106"/>
      <c r="W110" s="130"/>
      <c r="X110" s="82" t="s">
        <v>255</v>
      </c>
      <c r="Y110" s="76" t="str">
        <f t="shared" si="16"/>
        <v>no</v>
      </c>
      <c r="Z110" s="152"/>
      <c r="AA110" s="152"/>
      <c r="AB110" s="138"/>
      <c r="AC110" s="142"/>
      <c r="AD110" s="138"/>
      <c r="AE110" s="142"/>
      <c r="AF110" s="138"/>
      <c r="AG110" s="142"/>
      <c r="AH110" s="148"/>
      <c r="AI110" s="148"/>
      <c r="AJ110" s="138"/>
      <c r="AK110" s="142"/>
      <c r="AL110" s="154"/>
      <c r="AM110" s="76" t="str">
        <f t="shared" si="14"/>
        <v>no</v>
      </c>
      <c r="AN110" s="84"/>
      <c r="AO110" s="154"/>
      <c r="AP110" s="154"/>
      <c r="AQ110" s="161"/>
      <c r="AR110" s="162"/>
      <c r="AS110" s="162"/>
      <c r="AT110" s="163"/>
      <c r="AU110" s="164"/>
      <c r="AV110" s="18"/>
      <c r="AW110" s="18"/>
      <c r="AX110" s="165"/>
      <c r="AY110" s="218"/>
      <c r="AZ110" s="218"/>
      <c r="BA110" s="218"/>
      <c r="BB110" s="164"/>
      <c r="BC110" s="212"/>
      <c r="BD110" s="164"/>
      <c r="BE110" s="18"/>
      <c r="BF110" s="18"/>
      <c r="BG110" s="18"/>
      <c r="BH110" s="18"/>
      <c r="BI110" s="18"/>
      <c r="BJ110" s="18"/>
      <c r="BK110" s="18"/>
      <c r="BL110" s="165"/>
      <c r="BM110" s="194"/>
    </row>
    <row r="111" spans="1:65" x14ac:dyDescent="0.25">
      <c r="A111" s="42">
        <v>107</v>
      </c>
      <c r="B111" s="137" t="s">
        <v>769</v>
      </c>
      <c r="C111" s="2" t="s">
        <v>177</v>
      </c>
      <c r="D111" s="3" t="s">
        <v>103</v>
      </c>
      <c r="E111" s="8"/>
      <c r="F111" s="11"/>
      <c r="G111" s="11"/>
      <c r="H111" s="28"/>
      <c r="I111" s="60"/>
      <c r="J111" s="76" t="str">
        <f t="shared" si="15"/>
        <v>no</v>
      </c>
      <c r="K111" s="69" t="str">
        <f t="shared" si="13"/>
        <v>no</v>
      </c>
      <c r="L111" s="23"/>
      <c r="M111" s="70"/>
      <c r="N111" s="23"/>
      <c r="O111" s="60"/>
      <c r="P111" s="107"/>
      <c r="Q111" s="108"/>
      <c r="R111" s="100"/>
      <c r="S111" s="101"/>
      <c r="T111" s="107"/>
      <c r="U111" s="126"/>
      <c r="V111" s="106"/>
      <c r="W111" s="133"/>
      <c r="X111" s="82" t="s">
        <v>255</v>
      </c>
      <c r="Y111" s="76" t="str">
        <f t="shared" si="16"/>
        <v>no</v>
      </c>
      <c r="Z111" s="152"/>
      <c r="AA111" s="152"/>
      <c r="AB111" s="143"/>
      <c r="AC111" s="144"/>
      <c r="AD111" s="143"/>
      <c r="AE111" s="144"/>
      <c r="AF111" s="143"/>
      <c r="AG111" s="144"/>
      <c r="AH111" s="149"/>
      <c r="AI111" s="149"/>
      <c r="AJ111" s="143"/>
      <c r="AK111" s="144"/>
      <c r="AL111" s="156"/>
      <c r="AM111" s="76" t="str">
        <f t="shared" si="14"/>
        <v>no</v>
      </c>
      <c r="AN111" s="140"/>
      <c r="AO111" s="156"/>
      <c r="AP111" s="156"/>
      <c r="AQ111" s="161"/>
      <c r="AR111" s="162"/>
      <c r="AS111" s="162"/>
      <c r="AT111" s="163"/>
      <c r="AU111" s="166"/>
      <c r="AV111" s="28"/>
      <c r="AW111" s="28"/>
      <c r="AX111" s="167"/>
      <c r="AY111" s="220"/>
      <c r="AZ111" s="220"/>
      <c r="BA111" s="220"/>
      <c r="BB111" s="166"/>
      <c r="BC111" s="214"/>
      <c r="BD111" s="166"/>
      <c r="BE111" s="28"/>
      <c r="BF111" s="28"/>
      <c r="BG111" s="28"/>
      <c r="BH111" s="28"/>
      <c r="BI111" s="28"/>
      <c r="BJ111" s="28"/>
      <c r="BK111" s="28"/>
      <c r="BL111" s="167"/>
      <c r="BM111" s="197"/>
    </row>
    <row r="112" spans="1:65" ht="25.5" x14ac:dyDescent="0.25">
      <c r="A112" s="42">
        <v>108</v>
      </c>
      <c r="B112" s="43" t="s">
        <v>286</v>
      </c>
      <c r="C112" s="2" t="s">
        <v>177</v>
      </c>
      <c r="D112" s="3" t="s">
        <v>17</v>
      </c>
      <c r="E112" s="8"/>
      <c r="F112" s="56" t="s">
        <v>287</v>
      </c>
      <c r="G112" s="18"/>
      <c r="H112" s="18"/>
      <c r="I112" s="58"/>
      <c r="J112" s="76" t="str">
        <f t="shared" si="15"/>
        <v>no</v>
      </c>
      <c r="K112" s="66" t="str">
        <f t="shared" si="13"/>
        <v>no</v>
      </c>
      <c r="L112" s="13"/>
      <c r="M112" s="25"/>
      <c r="N112" s="13"/>
      <c r="O112" s="14"/>
      <c r="P112" s="17"/>
      <c r="Q112" s="80"/>
      <c r="R112" s="93"/>
      <c r="S112" s="94"/>
      <c r="T112" s="17"/>
      <c r="U112" s="78"/>
      <c r="V112" s="106"/>
      <c r="W112" s="130"/>
      <c r="X112" s="82" t="s">
        <v>255</v>
      </c>
      <c r="Y112" s="76" t="str">
        <f t="shared" si="16"/>
        <v>no</v>
      </c>
      <c r="Z112" s="152"/>
      <c r="AA112" s="152"/>
      <c r="AB112" s="138"/>
      <c r="AC112" s="142"/>
      <c r="AD112" s="138"/>
      <c r="AE112" s="142"/>
      <c r="AF112" s="138"/>
      <c r="AG112" s="142"/>
      <c r="AH112" s="148"/>
      <c r="AI112" s="148"/>
      <c r="AJ112" s="138"/>
      <c r="AK112" s="142"/>
      <c r="AL112" s="154"/>
      <c r="AM112" s="76" t="str">
        <f t="shared" si="14"/>
        <v>no</v>
      </c>
      <c r="AN112" s="84"/>
      <c r="AO112" s="154"/>
      <c r="AP112" s="154"/>
      <c r="AQ112" s="161"/>
      <c r="AR112" s="162"/>
      <c r="AS112" s="162"/>
      <c r="AT112" s="163"/>
      <c r="AU112" s="164"/>
      <c r="AV112" s="18"/>
      <c r="AW112" s="18"/>
      <c r="AX112" s="165"/>
      <c r="AY112" s="218"/>
      <c r="AZ112" s="218"/>
      <c r="BA112" s="218"/>
      <c r="BB112" s="164"/>
      <c r="BC112" s="212"/>
      <c r="BD112" s="164"/>
      <c r="BE112" s="18"/>
      <c r="BF112" s="18"/>
      <c r="BG112" s="18"/>
      <c r="BH112" s="18"/>
      <c r="BI112" s="18"/>
      <c r="BJ112" s="18"/>
      <c r="BK112" s="18"/>
      <c r="BL112" s="165"/>
      <c r="BM112" s="194"/>
    </row>
    <row r="113" spans="1:65" ht="25.5" x14ac:dyDescent="0.25">
      <c r="A113" s="42">
        <v>109</v>
      </c>
      <c r="B113" s="43" t="s">
        <v>281</v>
      </c>
      <c r="C113" s="2" t="s">
        <v>177</v>
      </c>
      <c r="D113" s="3" t="s">
        <v>14</v>
      </c>
      <c r="E113" s="8"/>
      <c r="F113" s="56" t="s">
        <v>282</v>
      </c>
      <c r="G113" s="18"/>
      <c r="H113" s="18"/>
      <c r="I113" s="58"/>
      <c r="J113" s="76" t="str">
        <f t="shared" si="15"/>
        <v>yes</v>
      </c>
      <c r="K113" s="66" t="str">
        <f t="shared" si="13"/>
        <v>yes</v>
      </c>
      <c r="L113" s="13">
        <v>2008</v>
      </c>
      <c r="M113" s="25"/>
      <c r="N113" s="13">
        <v>2030</v>
      </c>
      <c r="O113" s="14" t="s">
        <v>259</v>
      </c>
      <c r="P113" s="17">
        <v>-0.23</v>
      </c>
      <c r="Q113" s="80"/>
      <c r="R113" s="93"/>
      <c r="S113" s="94"/>
      <c r="T113" s="17"/>
      <c r="U113" s="78"/>
      <c r="V113" s="106"/>
      <c r="W113" s="130"/>
      <c r="X113" s="84"/>
      <c r="Y113" s="76" t="str">
        <f t="shared" si="16"/>
        <v>no</v>
      </c>
      <c r="Z113" s="152"/>
      <c r="AA113" s="152"/>
      <c r="AB113" s="138"/>
      <c r="AC113" s="142"/>
      <c r="AD113" s="138"/>
      <c r="AE113" s="142"/>
      <c r="AF113" s="138"/>
      <c r="AG113" s="142"/>
      <c r="AH113" s="148"/>
      <c r="AI113" s="148"/>
      <c r="AJ113" s="138"/>
      <c r="AK113" s="142"/>
      <c r="AL113" s="154"/>
      <c r="AM113" s="76" t="str">
        <f t="shared" si="14"/>
        <v>no</v>
      </c>
      <c r="AN113" s="84"/>
      <c r="AO113" s="154"/>
      <c r="AP113" s="154"/>
      <c r="AQ113" s="161"/>
      <c r="AR113" s="162"/>
      <c r="AS113" s="162"/>
      <c r="AT113" s="163"/>
      <c r="AU113" s="164"/>
      <c r="AV113" s="18"/>
      <c r="AW113" s="18"/>
      <c r="AX113" s="165"/>
      <c r="AY113" s="218"/>
      <c r="AZ113" s="218"/>
      <c r="BA113" s="218"/>
      <c r="BB113" s="164"/>
      <c r="BC113" s="212"/>
      <c r="BD113" s="164"/>
      <c r="BE113" s="18"/>
      <c r="BF113" s="18"/>
      <c r="BG113" s="18"/>
      <c r="BH113" s="18"/>
      <c r="BI113" s="18"/>
      <c r="BJ113" s="18"/>
      <c r="BK113" s="18"/>
      <c r="BL113" s="165"/>
      <c r="BM113" s="194"/>
    </row>
    <row r="114" spans="1:65" x14ac:dyDescent="0.25">
      <c r="A114" s="42">
        <v>110</v>
      </c>
      <c r="B114" s="137" t="s">
        <v>770</v>
      </c>
      <c r="C114" s="2" t="s">
        <v>177</v>
      </c>
      <c r="D114" s="3" t="s">
        <v>187</v>
      </c>
      <c r="E114" s="8"/>
      <c r="F114" s="56"/>
      <c r="G114" s="18"/>
      <c r="H114" s="18"/>
      <c r="I114" s="58"/>
      <c r="J114" s="76" t="str">
        <f t="shared" si="15"/>
        <v>no</v>
      </c>
      <c r="K114" s="66" t="str">
        <f t="shared" si="13"/>
        <v>no</v>
      </c>
      <c r="L114" s="13"/>
      <c r="M114" s="25"/>
      <c r="N114" s="13"/>
      <c r="O114" s="14"/>
      <c r="P114" s="17"/>
      <c r="Q114" s="80"/>
      <c r="R114" s="93"/>
      <c r="S114" s="94"/>
      <c r="T114" s="17"/>
      <c r="U114" s="78"/>
      <c r="V114" s="106"/>
      <c r="W114" s="130"/>
      <c r="X114" s="82" t="s">
        <v>255</v>
      </c>
      <c r="Y114" s="76" t="str">
        <f t="shared" si="16"/>
        <v>no</v>
      </c>
      <c r="Z114" s="152"/>
      <c r="AA114" s="152"/>
      <c r="AB114" s="138"/>
      <c r="AC114" s="142"/>
      <c r="AD114" s="138"/>
      <c r="AE114" s="142"/>
      <c r="AF114" s="138"/>
      <c r="AG114" s="142"/>
      <c r="AH114" s="148"/>
      <c r="AI114" s="148"/>
      <c r="AJ114" s="138"/>
      <c r="AK114" s="142"/>
      <c r="AL114" s="154"/>
      <c r="AM114" s="76" t="str">
        <f t="shared" si="14"/>
        <v>no</v>
      </c>
      <c r="AN114" s="84"/>
      <c r="AO114" s="154"/>
      <c r="AP114" s="154"/>
      <c r="AQ114" s="161"/>
      <c r="AR114" s="162"/>
      <c r="AS114" s="162"/>
      <c r="AT114" s="163"/>
      <c r="AU114" s="164"/>
      <c r="AV114" s="18"/>
      <c r="AW114" s="18"/>
      <c r="AX114" s="165"/>
      <c r="AY114" s="218"/>
      <c r="AZ114" s="218"/>
      <c r="BA114" s="218"/>
      <c r="BB114" s="164"/>
      <c r="BC114" s="212"/>
      <c r="BD114" s="164"/>
      <c r="BE114" s="18"/>
      <c r="BF114" s="18"/>
      <c r="BG114" s="18"/>
      <c r="BH114" s="18"/>
      <c r="BI114" s="18"/>
      <c r="BJ114" s="18"/>
      <c r="BK114" s="18"/>
      <c r="BL114" s="165"/>
      <c r="BM114" s="194"/>
    </row>
    <row r="115" spans="1:65" ht="25.5" x14ac:dyDescent="0.25">
      <c r="A115" s="42">
        <v>111</v>
      </c>
      <c r="B115" s="43" t="s">
        <v>374</v>
      </c>
      <c r="C115" s="2" t="s">
        <v>177</v>
      </c>
      <c r="D115" s="3" t="s">
        <v>67</v>
      </c>
      <c r="E115" s="8"/>
      <c r="F115" s="56" t="s">
        <v>375</v>
      </c>
      <c r="G115" s="18"/>
      <c r="H115" s="18"/>
      <c r="I115" s="58"/>
      <c r="J115" s="76" t="str">
        <f t="shared" si="15"/>
        <v>yes</v>
      </c>
      <c r="K115" s="66" t="str">
        <f t="shared" si="13"/>
        <v>yes</v>
      </c>
      <c r="L115" s="13">
        <v>2010</v>
      </c>
      <c r="M115" s="25"/>
      <c r="N115" s="13">
        <v>2030</v>
      </c>
      <c r="O115" s="14" t="s">
        <v>259</v>
      </c>
      <c r="P115" s="17">
        <v>-0.3</v>
      </c>
      <c r="Q115" s="80">
        <v>-0.4</v>
      </c>
      <c r="R115" s="93"/>
      <c r="S115" s="94"/>
      <c r="T115" s="17"/>
      <c r="U115" s="78"/>
      <c r="V115" s="106"/>
      <c r="W115" s="130"/>
      <c r="X115" s="83" t="s">
        <v>747</v>
      </c>
      <c r="Y115" s="76" t="str">
        <f t="shared" si="16"/>
        <v>no</v>
      </c>
      <c r="Z115" s="152"/>
      <c r="AA115" s="152"/>
      <c r="AB115" s="138"/>
      <c r="AC115" s="142"/>
      <c r="AD115" s="138"/>
      <c r="AE115" s="142"/>
      <c r="AF115" s="138"/>
      <c r="AG115" s="142"/>
      <c r="AH115" s="148"/>
      <c r="AI115" s="148"/>
      <c r="AJ115" s="138"/>
      <c r="AK115" s="142"/>
      <c r="AL115" s="154"/>
      <c r="AM115" s="76" t="str">
        <f t="shared" si="14"/>
        <v>no</v>
      </c>
      <c r="AN115" s="84"/>
      <c r="AO115" s="154"/>
      <c r="AP115" s="154"/>
      <c r="AQ115" s="161"/>
      <c r="AR115" s="162"/>
      <c r="AS115" s="162"/>
      <c r="AT115" s="163"/>
      <c r="AU115" s="164"/>
      <c r="AV115" s="18"/>
      <c r="AW115" s="18"/>
      <c r="AX115" s="165"/>
      <c r="AY115" s="218"/>
      <c r="AZ115" s="218"/>
      <c r="BA115" s="218"/>
      <c r="BB115" s="164"/>
      <c r="BC115" s="212"/>
      <c r="BD115" s="164"/>
      <c r="BE115" s="18"/>
      <c r="BF115" s="18"/>
      <c r="BG115" s="18"/>
      <c r="BH115" s="18"/>
      <c r="BI115" s="18"/>
      <c r="BJ115" s="18"/>
      <c r="BK115" s="18"/>
      <c r="BL115" s="165"/>
      <c r="BM115" s="194"/>
    </row>
    <row r="116" spans="1:65" x14ac:dyDescent="0.25">
      <c r="A116" s="42">
        <v>112</v>
      </c>
      <c r="B116" s="137" t="s">
        <v>771</v>
      </c>
      <c r="C116" s="2" t="s">
        <v>177</v>
      </c>
      <c r="D116" s="3" t="s">
        <v>19</v>
      </c>
      <c r="E116" s="8"/>
      <c r="F116" s="56"/>
      <c r="G116" s="18"/>
      <c r="H116" s="18"/>
      <c r="I116" s="58"/>
      <c r="J116" s="76" t="str">
        <f t="shared" si="15"/>
        <v>no</v>
      </c>
      <c r="K116" s="66" t="str">
        <f t="shared" si="13"/>
        <v>no</v>
      </c>
      <c r="L116" s="13"/>
      <c r="M116" s="25"/>
      <c r="N116" s="13"/>
      <c r="O116" s="14"/>
      <c r="P116" s="17"/>
      <c r="Q116" s="80"/>
      <c r="R116" s="93"/>
      <c r="S116" s="94"/>
      <c r="T116" s="17"/>
      <c r="U116" s="78"/>
      <c r="V116" s="106"/>
      <c r="W116" s="130"/>
      <c r="X116" s="82" t="s">
        <v>255</v>
      </c>
      <c r="Y116" s="76" t="str">
        <f t="shared" si="16"/>
        <v>no</v>
      </c>
      <c r="Z116" s="152"/>
      <c r="AA116" s="152"/>
      <c r="AB116" s="138"/>
      <c r="AC116" s="142"/>
      <c r="AD116" s="138"/>
      <c r="AE116" s="142"/>
      <c r="AF116" s="138"/>
      <c r="AG116" s="142"/>
      <c r="AH116" s="148"/>
      <c r="AI116" s="148"/>
      <c r="AJ116" s="138"/>
      <c r="AK116" s="142"/>
      <c r="AL116" s="154"/>
      <c r="AM116" s="76" t="str">
        <f t="shared" si="14"/>
        <v>no</v>
      </c>
      <c r="AN116" s="84"/>
      <c r="AO116" s="154"/>
      <c r="AP116" s="154"/>
      <c r="AQ116" s="161"/>
      <c r="AR116" s="162"/>
      <c r="AS116" s="162"/>
      <c r="AT116" s="163"/>
      <c r="AU116" s="164"/>
      <c r="AV116" s="18"/>
      <c r="AW116" s="18"/>
      <c r="AX116" s="165"/>
      <c r="AY116" s="218"/>
      <c r="AZ116" s="218"/>
      <c r="BA116" s="218"/>
      <c r="BB116" s="164"/>
      <c r="BC116" s="212"/>
      <c r="BD116" s="164"/>
      <c r="BE116" s="18"/>
      <c r="BF116" s="18"/>
      <c r="BG116" s="18"/>
      <c r="BH116" s="18"/>
      <c r="BI116" s="18"/>
      <c r="BJ116" s="18"/>
      <c r="BK116" s="18"/>
      <c r="BL116" s="165"/>
      <c r="BM116" s="194"/>
    </row>
    <row r="117" spans="1:65" ht="25.5" x14ac:dyDescent="0.25">
      <c r="A117" s="42">
        <v>113</v>
      </c>
      <c r="B117" s="43" t="s">
        <v>494</v>
      </c>
      <c r="C117" s="2" t="s">
        <v>177</v>
      </c>
      <c r="D117" s="3" t="s">
        <v>195</v>
      </c>
      <c r="E117" s="8"/>
      <c r="F117" s="56" t="s">
        <v>495</v>
      </c>
      <c r="G117" s="18"/>
      <c r="H117" s="18"/>
      <c r="I117" s="58"/>
      <c r="J117" s="76" t="str">
        <f t="shared" si="15"/>
        <v>yes</v>
      </c>
      <c r="K117" s="66" t="str">
        <f t="shared" si="13"/>
        <v>yes</v>
      </c>
      <c r="L117" s="13" t="s">
        <v>254</v>
      </c>
      <c r="M117" s="67">
        <v>0.81599999999999995</v>
      </c>
      <c r="N117" s="13">
        <v>2030</v>
      </c>
      <c r="O117" s="14" t="s">
        <v>259</v>
      </c>
      <c r="P117" s="17">
        <v>-0.23</v>
      </c>
      <c r="Q117" s="80"/>
      <c r="R117" s="93"/>
      <c r="S117" s="94"/>
      <c r="T117" s="17"/>
      <c r="U117" s="78"/>
      <c r="V117" s="106"/>
      <c r="W117" s="130"/>
      <c r="X117" s="84"/>
      <c r="Y117" s="76" t="str">
        <f t="shared" si="16"/>
        <v>no</v>
      </c>
      <c r="Z117" s="152"/>
      <c r="AA117" s="152"/>
      <c r="AB117" s="138"/>
      <c r="AC117" s="142"/>
      <c r="AD117" s="138"/>
      <c r="AE117" s="142"/>
      <c r="AF117" s="138"/>
      <c r="AG117" s="142"/>
      <c r="AH117" s="148"/>
      <c r="AI117" s="148"/>
      <c r="AJ117" s="138"/>
      <c r="AK117" s="142"/>
      <c r="AL117" s="154"/>
      <c r="AM117" s="76" t="str">
        <f t="shared" si="14"/>
        <v>no</v>
      </c>
      <c r="AN117" s="84"/>
      <c r="AO117" s="154"/>
      <c r="AP117" s="154"/>
      <c r="AQ117" s="161"/>
      <c r="AR117" s="162"/>
      <c r="AS117" s="162"/>
      <c r="AT117" s="163"/>
      <c r="AU117" s="164"/>
      <c r="AV117" s="18"/>
      <c r="AW117" s="18"/>
      <c r="AX117" s="165"/>
      <c r="AY117" s="218"/>
      <c r="AZ117" s="218"/>
      <c r="BA117" s="218"/>
      <c r="BB117" s="164"/>
      <c r="BC117" s="212"/>
      <c r="BD117" s="164"/>
      <c r="BE117" s="18"/>
      <c r="BF117" s="18"/>
      <c r="BG117" s="18"/>
      <c r="BH117" s="18"/>
      <c r="BI117" s="18"/>
      <c r="BJ117" s="18"/>
      <c r="BK117" s="18"/>
      <c r="BL117" s="165"/>
      <c r="BM117" s="194"/>
    </row>
    <row r="118" spans="1:65" x14ac:dyDescent="0.25">
      <c r="A118" s="42">
        <v>114</v>
      </c>
      <c r="B118" s="43" t="s">
        <v>263</v>
      </c>
      <c r="C118" s="2" t="s">
        <v>177</v>
      </c>
      <c r="D118" s="3" t="s">
        <v>5</v>
      </c>
      <c r="E118" s="8"/>
      <c r="F118" s="56" t="s">
        <v>264</v>
      </c>
      <c r="G118" s="18"/>
      <c r="H118" s="18"/>
      <c r="I118" s="58"/>
      <c r="J118" s="76" t="str">
        <f t="shared" si="15"/>
        <v>no</v>
      </c>
      <c r="K118" s="66" t="str">
        <f t="shared" si="13"/>
        <v>no</v>
      </c>
      <c r="L118" s="13"/>
      <c r="M118" s="25"/>
      <c r="N118" s="13"/>
      <c r="O118" s="14" t="s">
        <v>259</v>
      </c>
      <c r="P118" s="17"/>
      <c r="Q118" s="80"/>
      <c r="R118" s="93"/>
      <c r="S118" s="94"/>
      <c r="T118" s="17"/>
      <c r="U118" s="78"/>
      <c r="V118" s="106"/>
      <c r="W118" s="130"/>
      <c r="X118" s="82" t="s">
        <v>255</v>
      </c>
      <c r="Y118" s="76" t="str">
        <f t="shared" si="16"/>
        <v>no</v>
      </c>
      <c r="Z118" s="152"/>
      <c r="AA118" s="152"/>
      <c r="AB118" s="138"/>
      <c r="AC118" s="142"/>
      <c r="AD118" s="138"/>
      <c r="AE118" s="142"/>
      <c r="AF118" s="138"/>
      <c r="AG118" s="142"/>
      <c r="AH118" s="148"/>
      <c r="AI118" s="148"/>
      <c r="AJ118" s="138"/>
      <c r="AK118" s="142"/>
      <c r="AL118" s="154"/>
      <c r="AM118" s="76" t="str">
        <f t="shared" si="14"/>
        <v>no</v>
      </c>
      <c r="AN118" s="84"/>
      <c r="AO118" s="154"/>
      <c r="AP118" s="154"/>
      <c r="AQ118" s="161"/>
      <c r="AR118" s="162"/>
      <c r="AS118" s="162"/>
      <c r="AT118" s="163"/>
      <c r="AU118" s="164"/>
      <c r="AV118" s="18"/>
      <c r="AW118" s="18"/>
      <c r="AX118" s="165"/>
      <c r="AY118" s="218"/>
      <c r="AZ118" s="218"/>
      <c r="BA118" s="218"/>
      <c r="BB118" s="164"/>
      <c r="BC118" s="212"/>
      <c r="BD118" s="164"/>
      <c r="BE118" s="18"/>
      <c r="BF118" s="18"/>
      <c r="BG118" s="18"/>
      <c r="BH118" s="18"/>
      <c r="BI118" s="18"/>
      <c r="BJ118" s="18"/>
      <c r="BK118" s="18"/>
      <c r="BL118" s="165"/>
      <c r="BM118" s="194"/>
    </row>
    <row r="119" spans="1:65" ht="25.5" x14ac:dyDescent="0.25">
      <c r="A119" s="42">
        <v>115</v>
      </c>
      <c r="B119" s="43" t="s">
        <v>496</v>
      </c>
      <c r="C119" s="2" t="s">
        <v>177</v>
      </c>
      <c r="D119" s="3" t="s">
        <v>136</v>
      </c>
      <c r="E119" s="10" t="s">
        <v>654</v>
      </c>
      <c r="F119" s="56" t="s">
        <v>497</v>
      </c>
      <c r="G119" s="18"/>
      <c r="H119" s="18"/>
      <c r="I119" s="58"/>
      <c r="J119" s="76" t="str">
        <f t="shared" si="15"/>
        <v>yes</v>
      </c>
      <c r="K119" s="66" t="str">
        <f t="shared" si="13"/>
        <v>yes</v>
      </c>
      <c r="L119" s="13" t="s">
        <v>254</v>
      </c>
      <c r="M119" s="24" t="s">
        <v>258</v>
      </c>
      <c r="N119" s="22">
        <v>2030</v>
      </c>
      <c r="O119" s="14" t="s">
        <v>259</v>
      </c>
      <c r="P119" s="17"/>
      <c r="Q119" s="80">
        <v>-0.22</v>
      </c>
      <c r="R119" s="93"/>
      <c r="S119" s="94"/>
      <c r="T119" s="17"/>
      <c r="U119" s="78"/>
      <c r="V119" s="131"/>
      <c r="W119" s="130"/>
      <c r="X119" s="83" t="s">
        <v>762</v>
      </c>
      <c r="Y119" s="76" t="str">
        <f t="shared" si="16"/>
        <v>no</v>
      </c>
      <c r="Z119" s="152"/>
      <c r="AA119" s="152"/>
      <c r="AB119" s="138"/>
      <c r="AC119" s="142"/>
      <c r="AD119" s="138"/>
      <c r="AE119" s="142"/>
      <c r="AF119" s="138"/>
      <c r="AG119" s="142"/>
      <c r="AH119" s="148"/>
      <c r="AI119" s="148"/>
      <c r="AJ119" s="138"/>
      <c r="AK119" s="142"/>
      <c r="AL119" s="154"/>
      <c r="AM119" s="76" t="str">
        <f t="shared" si="14"/>
        <v>no</v>
      </c>
      <c r="AN119" s="84"/>
      <c r="AO119" s="154"/>
      <c r="AP119" s="154"/>
      <c r="AQ119" s="161"/>
      <c r="AR119" s="162"/>
      <c r="AS119" s="162"/>
      <c r="AT119" s="163"/>
      <c r="AU119" s="164"/>
      <c r="AV119" s="18"/>
      <c r="AW119" s="18"/>
      <c r="AX119" s="165"/>
      <c r="AY119" s="218"/>
      <c r="AZ119" s="218"/>
      <c r="BA119" s="218"/>
      <c r="BB119" s="164"/>
      <c r="BC119" s="212"/>
      <c r="BD119" s="164"/>
      <c r="BE119" s="18"/>
      <c r="BF119" s="18"/>
      <c r="BG119" s="18"/>
      <c r="BH119" s="18"/>
      <c r="BI119" s="18"/>
      <c r="BJ119" s="18"/>
      <c r="BK119" s="18"/>
      <c r="BL119" s="165"/>
      <c r="BM119" s="194"/>
    </row>
    <row r="120" spans="1:65" ht="25.5" customHeight="1" x14ac:dyDescent="0.25">
      <c r="A120" s="42">
        <v>116</v>
      </c>
      <c r="B120" s="43" t="s">
        <v>344</v>
      </c>
      <c r="C120" s="2" t="s">
        <v>177</v>
      </c>
      <c r="D120" s="3" t="s">
        <v>47</v>
      </c>
      <c r="E120" s="8"/>
      <c r="F120" s="56" t="s">
        <v>345</v>
      </c>
      <c r="G120" s="18"/>
      <c r="H120" s="18"/>
      <c r="I120" s="58"/>
      <c r="J120" s="76" t="str">
        <f t="shared" si="15"/>
        <v>yes</v>
      </c>
      <c r="K120" s="66" t="str">
        <f t="shared" si="13"/>
        <v>yes</v>
      </c>
      <c r="L120" s="13">
        <v>2014</v>
      </c>
      <c r="M120" s="25"/>
      <c r="N120" s="13">
        <v>2030</v>
      </c>
      <c r="O120" s="14" t="s">
        <v>259</v>
      </c>
      <c r="P120" s="17">
        <v>-0.44700000000000001</v>
      </c>
      <c r="Q120" s="80"/>
      <c r="R120" s="93"/>
      <c r="S120" s="94"/>
      <c r="T120" s="17"/>
      <c r="U120" s="78"/>
      <c r="V120" s="106"/>
      <c r="W120" s="130"/>
      <c r="X120" s="84"/>
      <c r="Y120" s="76" t="str">
        <f t="shared" si="16"/>
        <v>no</v>
      </c>
      <c r="Z120" s="152"/>
      <c r="AA120" s="152"/>
      <c r="AB120" s="138"/>
      <c r="AC120" s="142"/>
      <c r="AD120" s="138"/>
      <c r="AE120" s="142"/>
      <c r="AF120" s="138"/>
      <c r="AG120" s="142"/>
      <c r="AH120" s="148"/>
      <c r="AI120" s="148"/>
      <c r="AJ120" s="138"/>
      <c r="AK120" s="142"/>
      <c r="AL120" s="154"/>
      <c r="AM120" s="76" t="str">
        <f t="shared" si="14"/>
        <v>no</v>
      </c>
      <c r="AN120" s="84"/>
      <c r="AO120" s="154"/>
      <c r="AP120" s="154"/>
      <c r="AQ120" s="161"/>
      <c r="AR120" s="162"/>
      <c r="AS120" s="162"/>
      <c r="AT120" s="163"/>
      <c r="AU120" s="164"/>
      <c r="AV120" s="18"/>
      <c r="AW120" s="18"/>
      <c r="AX120" s="165"/>
      <c r="AY120" s="218"/>
      <c r="AZ120" s="218"/>
      <c r="BA120" s="218"/>
      <c r="BB120" s="164"/>
      <c r="BC120" s="212"/>
      <c r="BD120" s="164"/>
      <c r="BE120" s="18"/>
      <c r="BF120" s="18"/>
      <c r="BG120" s="18"/>
      <c r="BH120" s="18"/>
      <c r="BI120" s="18"/>
      <c r="BJ120" s="18"/>
      <c r="BK120" s="18"/>
      <c r="BL120" s="165"/>
      <c r="BM120" s="194"/>
    </row>
    <row r="121" spans="1:65" x14ac:dyDescent="0.25">
      <c r="A121" s="42">
        <v>117</v>
      </c>
      <c r="B121" s="43" t="s">
        <v>493</v>
      </c>
      <c r="C121" s="2" t="s">
        <v>177</v>
      </c>
      <c r="D121" s="3" t="s">
        <v>135</v>
      </c>
      <c r="E121" s="8"/>
      <c r="F121" s="56"/>
      <c r="G121" s="18"/>
      <c r="H121" s="18"/>
      <c r="I121" s="58"/>
      <c r="J121" s="76" t="str">
        <f t="shared" si="15"/>
        <v>no</v>
      </c>
      <c r="K121" s="66" t="str">
        <f t="shared" si="13"/>
        <v>no</v>
      </c>
      <c r="L121" s="13"/>
      <c r="M121" s="25"/>
      <c r="N121" s="13"/>
      <c r="O121" s="14"/>
      <c r="P121" s="17"/>
      <c r="Q121" s="80"/>
      <c r="R121" s="93"/>
      <c r="S121" s="94"/>
      <c r="T121" s="17"/>
      <c r="U121" s="78"/>
      <c r="V121" s="106"/>
      <c r="W121" s="130"/>
      <c r="X121" s="82" t="s">
        <v>255</v>
      </c>
      <c r="Y121" s="76" t="str">
        <f t="shared" si="16"/>
        <v>no</v>
      </c>
      <c r="Z121" s="152"/>
      <c r="AA121" s="152"/>
      <c r="AB121" s="138"/>
      <c r="AC121" s="142"/>
      <c r="AD121" s="138"/>
      <c r="AE121" s="142"/>
      <c r="AF121" s="138"/>
      <c r="AG121" s="142"/>
      <c r="AH121" s="148"/>
      <c r="AI121" s="148"/>
      <c r="AJ121" s="138"/>
      <c r="AK121" s="142"/>
      <c r="AL121" s="154"/>
      <c r="AM121" s="76" t="str">
        <f t="shared" si="14"/>
        <v>no</v>
      </c>
      <c r="AN121" s="84"/>
      <c r="AO121" s="154"/>
      <c r="AP121" s="154"/>
      <c r="AQ121" s="161"/>
      <c r="AR121" s="162"/>
      <c r="AS121" s="162"/>
      <c r="AT121" s="163"/>
      <c r="AU121" s="164"/>
      <c r="AV121" s="18"/>
      <c r="AW121" s="18"/>
      <c r="AX121" s="165"/>
      <c r="AY121" s="218"/>
      <c r="AZ121" s="218"/>
      <c r="BA121" s="218"/>
      <c r="BB121" s="164"/>
      <c r="BC121" s="212"/>
      <c r="BD121" s="164"/>
      <c r="BE121" s="18"/>
      <c r="BF121" s="18"/>
      <c r="BG121" s="18"/>
      <c r="BH121" s="18"/>
      <c r="BI121" s="18"/>
      <c r="BJ121" s="18"/>
      <c r="BK121" s="18"/>
      <c r="BL121" s="165"/>
      <c r="BM121" s="194"/>
    </row>
    <row r="122" spans="1:65" ht="165.75" x14ac:dyDescent="0.25">
      <c r="A122" s="42">
        <v>118</v>
      </c>
      <c r="B122" s="43" t="s">
        <v>396</v>
      </c>
      <c r="C122" s="2" t="s">
        <v>178</v>
      </c>
      <c r="D122" s="3" t="s">
        <v>188</v>
      </c>
      <c r="E122" s="10" t="s">
        <v>219</v>
      </c>
      <c r="F122" s="56" t="s">
        <v>397</v>
      </c>
      <c r="G122" s="18" t="s">
        <v>580</v>
      </c>
      <c r="H122" s="18" t="s">
        <v>705</v>
      </c>
      <c r="I122" s="58" t="s">
        <v>582</v>
      </c>
      <c r="J122" s="76" t="str">
        <f t="shared" si="15"/>
        <v>yes</v>
      </c>
      <c r="K122" s="66" t="str">
        <f t="shared" si="13"/>
        <v>yes</v>
      </c>
      <c r="L122" s="13" t="s">
        <v>254</v>
      </c>
      <c r="M122" s="24" t="s">
        <v>258</v>
      </c>
      <c r="N122" s="13">
        <v>2030</v>
      </c>
      <c r="O122" s="14" t="s">
        <v>259</v>
      </c>
      <c r="P122" s="17">
        <v>-0.04</v>
      </c>
      <c r="Q122" s="80">
        <v>-0.12</v>
      </c>
      <c r="R122" s="93"/>
      <c r="S122" s="94"/>
      <c r="T122" s="17"/>
      <c r="U122" s="78"/>
      <c r="V122" s="131"/>
      <c r="W122" s="130"/>
      <c r="X122" s="83" t="s">
        <v>735</v>
      </c>
      <c r="Y122" s="76" t="str">
        <f t="shared" si="16"/>
        <v>no</v>
      </c>
      <c r="Z122" s="152"/>
      <c r="AA122" s="152"/>
      <c r="AB122" s="138"/>
      <c r="AC122" s="142"/>
      <c r="AD122" s="138"/>
      <c r="AE122" s="142"/>
      <c r="AF122" s="138"/>
      <c r="AG122" s="142"/>
      <c r="AH122" s="148"/>
      <c r="AI122" s="148"/>
      <c r="AJ122" s="138"/>
      <c r="AK122" s="142"/>
      <c r="AL122" s="154"/>
      <c r="AM122" s="76" t="str">
        <f t="shared" si="14"/>
        <v>no</v>
      </c>
      <c r="AN122" s="84"/>
      <c r="AO122" s="154"/>
      <c r="AP122" s="154"/>
      <c r="AQ122" s="161"/>
      <c r="AR122" s="162"/>
      <c r="AS122" s="162"/>
      <c r="AT122" s="163"/>
      <c r="AU122" s="164"/>
      <c r="AV122" s="18"/>
      <c r="AW122" s="18"/>
      <c r="AX122" s="165"/>
      <c r="AY122" s="218"/>
      <c r="AZ122" s="218"/>
      <c r="BA122" s="218"/>
      <c r="BB122" s="164"/>
      <c r="BC122" s="212"/>
      <c r="BD122" s="164"/>
      <c r="BE122" s="18"/>
      <c r="BF122" s="18"/>
      <c r="BG122" s="18"/>
      <c r="BH122" s="18"/>
      <c r="BI122" s="18"/>
      <c r="BJ122" s="18"/>
      <c r="BK122" s="18"/>
      <c r="BL122" s="165"/>
      <c r="BM122" s="194"/>
    </row>
    <row r="123" spans="1:65" ht="25.5" x14ac:dyDescent="0.25">
      <c r="A123" s="42">
        <v>119</v>
      </c>
      <c r="B123" s="43" t="s">
        <v>500</v>
      </c>
      <c r="C123" s="2" t="s">
        <v>178</v>
      </c>
      <c r="D123" s="3" t="s">
        <v>138</v>
      </c>
      <c r="E123" s="10" t="s">
        <v>221</v>
      </c>
      <c r="F123" s="56" t="s">
        <v>501</v>
      </c>
      <c r="G123" s="18" t="s">
        <v>580</v>
      </c>
      <c r="H123" s="18" t="s">
        <v>580</v>
      </c>
      <c r="I123" s="58" t="s">
        <v>582</v>
      </c>
      <c r="J123" s="76" t="str">
        <f t="shared" si="15"/>
        <v>yes</v>
      </c>
      <c r="K123" s="66" t="str">
        <f t="shared" si="13"/>
        <v>yes</v>
      </c>
      <c r="L123" s="13" t="s">
        <v>254</v>
      </c>
      <c r="M123" s="24" t="s">
        <v>258</v>
      </c>
      <c r="N123" s="13">
        <v>2030</v>
      </c>
      <c r="O123" s="121" t="s">
        <v>760</v>
      </c>
      <c r="P123" s="17"/>
      <c r="Q123" s="80"/>
      <c r="R123" s="93">
        <v>-130</v>
      </c>
      <c r="S123" s="94"/>
      <c r="T123" s="17"/>
      <c r="U123" s="78"/>
      <c r="V123" s="131"/>
      <c r="W123" s="130"/>
      <c r="X123" s="83" t="s">
        <v>735</v>
      </c>
      <c r="Y123" s="76" t="str">
        <f t="shared" si="16"/>
        <v>no</v>
      </c>
      <c r="Z123" s="152"/>
      <c r="AA123" s="152"/>
      <c r="AB123" s="138"/>
      <c r="AC123" s="142"/>
      <c r="AD123" s="138"/>
      <c r="AE123" s="142"/>
      <c r="AF123" s="138"/>
      <c r="AG123" s="142"/>
      <c r="AH123" s="148"/>
      <c r="AI123" s="148"/>
      <c r="AJ123" s="138"/>
      <c r="AK123" s="142"/>
      <c r="AL123" s="154"/>
      <c r="AM123" s="76" t="str">
        <f t="shared" si="14"/>
        <v>no</v>
      </c>
      <c r="AN123" s="84"/>
      <c r="AO123" s="154"/>
      <c r="AP123" s="154"/>
      <c r="AQ123" s="161"/>
      <c r="AR123" s="162"/>
      <c r="AS123" s="162"/>
      <c r="AT123" s="163"/>
      <c r="AU123" s="164"/>
      <c r="AV123" s="18"/>
      <c r="AW123" s="18"/>
      <c r="AX123" s="165"/>
      <c r="AY123" s="218"/>
      <c r="AZ123" s="218"/>
      <c r="BA123" s="218"/>
      <c r="BB123" s="164"/>
      <c r="BC123" s="212"/>
      <c r="BD123" s="164"/>
      <c r="BE123" s="18"/>
      <c r="BF123" s="18"/>
      <c r="BG123" s="18"/>
      <c r="BH123" s="18"/>
      <c r="BI123" s="18"/>
      <c r="BJ123" s="18"/>
      <c r="BK123" s="18"/>
      <c r="BL123" s="165"/>
      <c r="BM123" s="194"/>
    </row>
    <row r="124" spans="1:65" ht="25.5" x14ac:dyDescent="0.25">
      <c r="A124" s="42">
        <v>120</v>
      </c>
      <c r="B124" s="43" t="s">
        <v>521</v>
      </c>
      <c r="C124" s="2" t="s">
        <v>178</v>
      </c>
      <c r="D124" s="3" t="s">
        <v>149</v>
      </c>
      <c r="E124" s="10" t="s">
        <v>222</v>
      </c>
      <c r="F124" s="56" t="s">
        <v>522</v>
      </c>
      <c r="G124" s="18" t="s">
        <v>523</v>
      </c>
      <c r="H124" s="18"/>
      <c r="I124" s="58" t="s">
        <v>582</v>
      </c>
      <c r="J124" s="76" t="str">
        <f t="shared" si="15"/>
        <v>yes</v>
      </c>
      <c r="K124" s="66" t="str">
        <f t="shared" si="13"/>
        <v>no</v>
      </c>
      <c r="L124" s="13"/>
      <c r="M124" s="25"/>
      <c r="N124" s="13"/>
      <c r="O124" s="14"/>
      <c r="P124" s="17"/>
      <c r="Q124" s="80"/>
      <c r="R124" s="93"/>
      <c r="S124" s="94"/>
      <c r="T124" s="17"/>
      <c r="U124" s="78"/>
      <c r="V124" s="106"/>
      <c r="W124" s="130"/>
      <c r="X124" s="82" t="s">
        <v>255</v>
      </c>
      <c r="Y124" s="76" t="str">
        <f t="shared" si="16"/>
        <v>yes</v>
      </c>
      <c r="Z124" s="226" t="s">
        <v>816</v>
      </c>
      <c r="AA124" s="226" t="s">
        <v>805</v>
      </c>
      <c r="AB124" s="138"/>
      <c r="AC124" s="142"/>
      <c r="AD124" s="138"/>
      <c r="AE124" s="142"/>
      <c r="AF124" s="138"/>
      <c r="AG124" s="227">
        <v>0.2</v>
      </c>
      <c r="AH124" s="148"/>
      <c r="AI124" s="148"/>
      <c r="AJ124" s="138"/>
      <c r="AK124" s="142"/>
      <c r="AL124" s="154"/>
      <c r="AM124" s="76" t="str">
        <f t="shared" si="14"/>
        <v>yes</v>
      </c>
      <c r="AN124" s="84" t="s">
        <v>816</v>
      </c>
      <c r="AO124" s="154" t="s">
        <v>822</v>
      </c>
      <c r="AP124" s="154" t="s">
        <v>812</v>
      </c>
      <c r="AQ124" s="161"/>
      <c r="AR124" s="162"/>
      <c r="AS124" s="162"/>
      <c r="AT124" s="163"/>
      <c r="AU124" s="164">
        <v>1</v>
      </c>
      <c r="AV124" s="18">
        <v>0.05</v>
      </c>
      <c r="AW124" s="18">
        <v>1.1000000000000001</v>
      </c>
      <c r="AX124" s="165">
        <v>0.08</v>
      </c>
      <c r="AY124" s="218"/>
      <c r="AZ124" s="218"/>
      <c r="BA124" s="218"/>
      <c r="BB124" s="164"/>
      <c r="BC124" s="212"/>
      <c r="BD124" s="164"/>
      <c r="BE124" s="18"/>
      <c r="BF124" s="18"/>
      <c r="BG124" s="18"/>
      <c r="BH124" s="18"/>
      <c r="BI124" s="18"/>
      <c r="BJ124" s="18"/>
      <c r="BK124" s="18"/>
      <c r="BL124" s="165"/>
      <c r="BM124" s="230" t="s">
        <v>851</v>
      </c>
    </row>
    <row r="125" spans="1:65" ht="38.25" x14ac:dyDescent="0.25">
      <c r="A125" s="42">
        <v>121</v>
      </c>
      <c r="B125" s="43" t="s">
        <v>350</v>
      </c>
      <c r="C125" s="2" t="s">
        <v>178</v>
      </c>
      <c r="D125" s="3" t="s">
        <v>185</v>
      </c>
      <c r="E125" s="10" t="s">
        <v>223</v>
      </c>
      <c r="F125" s="56" t="s">
        <v>351</v>
      </c>
      <c r="G125" s="18" t="s">
        <v>352</v>
      </c>
      <c r="H125" s="18"/>
      <c r="I125" s="58" t="s">
        <v>582</v>
      </c>
      <c r="J125" s="76" t="str">
        <f t="shared" si="15"/>
        <v>no</v>
      </c>
      <c r="K125" s="66" t="str">
        <f t="shared" si="13"/>
        <v>no</v>
      </c>
      <c r="L125" s="13"/>
      <c r="M125" s="25"/>
      <c r="N125" s="13"/>
      <c r="O125" s="14"/>
      <c r="P125" s="17"/>
      <c r="Q125" s="80"/>
      <c r="R125" s="93"/>
      <c r="S125" s="94"/>
      <c r="T125" s="17"/>
      <c r="U125" s="78"/>
      <c r="V125" s="106"/>
      <c r="W125" s="130"/>
      <c r="X125" s="82" t="s">
        <v>255</v>
      </c>
      <c r="Y125" s="76" t="str">
        <f t="shared" si="16"/>
        <v>no</v>
      </c>
      <c r="Z125" s="152"/>
      <c r="AA125" s="152"/>
      <c r="AB125" s="138"/>
      <c r="AC125" s="142"/>
      <c r="AD125" s="138"/>
      <c r="AE125" s="142"/>
      <c r="AF125" s="138"/>
      <c r="AG125" s="142"/>
      <c r="AH125" s="148"/>
      <c r="AI125" s="148"/>
      <c r="AJ125" s="138"/>
      <c r="AK125" s="142"/>
      <c r="AL125" s="154"/>
      <c r="AM125" s="76" t="str">
        <f t="shared" si="14"/>
        <v>no</v>
      </c>
      <c r="AN125" s="84"/>
      <c r="AO125" s="154"/>
      <c r="AP125" s="154"/>
      <c r="AQ125" s="161"/>
      <c r="AR125" s="162"/>
      <c r="AS125" s="162"/>
      <c r="AT125" s="163"/>
      <c r="AU125" s="164"/>
      <c r="AV125" s="18"/>
      <c r="AW125" s="18"/>
      <c r="AX125" s="165"/>
      <c r="AY125" s="218"/>
      <c r="AZ125" s="218"/>
      <c r="BA125" s="218"/>
      <c r="BB125" s="164"/>
      <c r="BC125" s="212"/>
      <c r="BD125" s="164"/>
      <c r="BE125" s="18"/>
      <c r="BF125" s="18"/>
      <c r="BG125" s="18"/>
      <c r="BH125" s="18"/>
      <c r="BI125" s="18"/>
      <c r="BJ125" s="18"/>
      <c r="BK125" s="18"/>
      <c r="BL125" s="165"/>
      <c r="BM125" s="194"/>
    </row>
    <row r="126" spans="1:65" ht="25.5" x14ac:dyDescent="0.25">
      <c r="A126" s="42">
        <v>122</v>
      </c>
      <c r="B126" s="43" t="s">
        <v>553</v>
      </c>
      <c r="C126" s="2" t="s">
        <v>178</v>
      </c>
      <c r="D126" s="3" t="s">
        <v>164</v>
      </c>
      <c r="E126" s="10" t="s">
        <v>224</v>
      </c>
      <c r="F126" s="56" t="s">
        <v>554</v>
      </c>
      <c r="G126" s="18" t="s">
        <v>706</v>
      </c>
      <c r="H126" s="18" t="s">
        <v>580</v>
      </c>
      <c r="I126" s="58" t="s">
        <v>582</v>
      </c>
      <c r="J126" s="76" t="str">
        <f t="shared" si="15"/>
        <v>no</v>
      </c>
      <c r="K126" s="66" t="str">
        <f t="shared" si="13"/>
        <v>no</v>
      </c>
      <c r="L126" s="13"/>
      <c r="M126" s="25"/>
      <c r="N126" s="13"/>
      <c r="O126" s="14"/>
      <c r="P126" s="17"/>
      <c r="Q126" s="80"/>
      <c r="R126" s="93"/>
      <c r="S126" s="94"/>
      <c r="T126" s="17"/>
      <c r="U126" s="78"/>
      <c r="V126" s="106"/>
      <c r="W126" s="130"/>
      <c r="X126" s="82" t="s">
        <v>255</v>
      </c>
      <c r="Y126" s="76" t="str">
        <f t="shared" si="16"/>
        <v>no</v>
      </c>
      <c r="Z126" s="152"/>
      <c r="AA126" s="152"/>
      <c r="AB126" s="138"/>
      <c r="AC126" s="142"/>
      <c r="AD126" s="138"/>
      <c r="AE126" s="142"/>
      <c r="AF126" s="138"/>
      <c r="AG126" s="142"/>
      <c r="AH126" s="148"/>
      <c r="AI126" s="148"/>
      <c r="AJ126" s="138"/>
      <c r="AK126" s="142"/>
      <c r="AL126" s="154"/>
      <c r="AM126" s="76" t="str">
        <f t="shared" si="14"/>
        <v>no</v>
      </c>
      <c r="AN126" s="84"/>
      <c r="AO126" s="154"/>
      <c r="AP126" s="154"/>
      <c r="AQ126" s="161"/>
      <c r="AR126" s="162"/>
      <c r="AS126" s="162"/>
      <c r="AT126" s="163"/>
      <c r="AU126" s="164"/>
      <c r="AV126" s="18"/>
      <c r="AW126" s="18"/>
      <c r="AX126" s="165"/>
      <c r="AY126" s="218"/>
      <c r="AZ126" s="218"/>
      <c r="BA126" s="218"/>
      <c r="BB126" s="164"/>
      <c r="BC126" s="212"/>
      <c r="BD126" s="164"/>
      <c r="BE126" s="18"/>
      <c r="BF126" s="18"/>
      <c r="BG126" s="18"/>
      <c r="BH126" s="18"/>
      <c r="BI126" s="18"/>
      <c r="BJ126" s="18"/>
      <c r="BK126" s="18"/>
      <c r="BL126" s="165"/>
      <c r="BM126" s="194"/>
    </row>
    <row r="127" spans="1:65" ht="38.25" x14ac:dyDescent="0.25">
      <c r="A127" s="42">
        <v>123</v>
      </c>
      <c r="B127" s="43" t="s">
        <v>256</v>
      </c>
      <c r="C127" s="2" t="s">
        <v>178</v>
      </c>
      <c r="D127" s="3" t="s">
        <v>2</v>
      </c>
      <c r="E127" s="10" t="s">
        <v>237</v>
      </c>
      <c r="F127" s="56" t="s">
        <v>257</v>
      </c>
      <c r="G127" s="18" t="s">
        <v>580</v>
      </c>
      <c r="H127" s="18" t="s">
        <v>580</v>
      </c>
      <c r="I127" s="58" t="s">
        <v>582</v>
      </c>
      <c r="J127" s="76" t="str">
        <f t="shared" si="15"/>
        <v>yes</v>
      </c>
      <c r="K127" s="66" t="str">
        <f t="shared" si="13"/>
        <v>yes</v>
      </c>
      <c r="L127" s="13" t="s">
        <v>254</v>
      </c>
      <c r="M127" s="24" t="s">
        <v>258</v>
      </c>
      <c r="N127" s="13">
        <v>2030</v>
      </c>
      <c r="O127" s="14" t="s">
        <v>259</v>
      </c>
      <c r="P127" s="17">
        <v>-7.0000000000000007E-2</v>
      </c>
      <c r="Q127" s="80">
        <v>-0.22</v>
      </c>
      <c r="R127" s="93"/>
      <c r="S127" s="94"/>
      <c r="T127" s="17"/>
      <c r="U127" s="78"/>
      <c r="V127" s="131"/>
      <c r="W127" s="130"/>
      <c r="X127" s="83" t="s">
        <v>735</v>
      </c>
      <c r="Y127" s="76" t="str">
        <f t="shared" si="16"/>
        <v>yes</v>
      </c>
      <c r="Z127" s="152" t="s">
        <v>816</v>
      </c>
      <c r="AA127" s="152" t="s">
        <v>805</v>
      </c>
      <c r="AB127" s="138"/>
      <c r="AC127" s="142"/>
      <c r="AD127" s="138"/>
      <c r="AE127" s="142"/>
      <c r="AF127" s="138"/>
      <c r="AG127" s="142">
        <v>0.27</v>
      </c>
      <c r="AH127" s="148"/>
      <c r="AI127" s="148"/>
      <c r="AJ127" s="138"/>
      <c r="AK127" s="142"/>
      <c r="AL127" s="189" t="s">
        <v>847</v>
      </c>
      <c r="AM127" s="76" t="str">
        <f t="shared" si="14"/>
        <v>no</v>
      </c>
      <c r="AN127" s="84"/>
      <c r="AO127" s="154"/>
      <c r="AP127" s="154"/>
      <c r="AQ127" s="161"/>
      <c r="AR127" s="162"/>
      <c r="AS127" s="162"/>
      <c r="AT127" s="163"/>
      <c r="AU127" s="164"/>
      <c r="AV127" s="18"/>
      <c r="AW127" s="18"/>
      <c r="AX127" s="165"/>
      <c r="AY127" s="218"/>
      <c r="AZ127" s="218"/>
      <c r="BA127" s="218"/>
      <c r="BB127" s="164"/>
      <c r="BC127" s="212"/>
      <c r="BD127" s="164"/>
      <c r="BE127" s="18"/>
      <c r="BF127" s="18"/>
      <c r="BG127" s="18"/>
      <c r="BH127" s="18"/>
      <c r="BI127" s="18"/>
      <c r="BJ127" s="18"/>
      <c r="BK127" s="18"/>
      <c r="BL127" s="165"/>
      <c r="BM127" s="194"/>
    </row>
    <row r="128" spans="1:65" ht="25.5" x14ac:dyDescent="0.25">
      <c r="A128" s="42">
        <v>124</v>
      </c>
      <c r="B128" s="43" t="s">
        <v>398</v>
      </c>
      <c r="C128" s="2" t="s">
        <v>178</v>
      </c>
      <c r="D128" s="3" t="s">
        <v>80</v>
      </c>
      <c r="E128" s="10" t="s">
        <v>220</v>
      </c>
      <c r="F128" s="56" t="s">
        <v>399</v>
      </c>
      <c r="G128" s="18" t="s">
        <v>707</v>
      </c>
      <c r="H128" s="18" t="s">
        <v>707</v>
      </c>
      <c r="I128" s="58" t="s">
        <v>400</v>
      </c>
      <c r="J128" s="76" t="str">
        <f t="shared" si="15"/>
        <v>yes</v>
      </c>
      <c r="K128" s="66" t="str">
        <f t="shared" si="13"/>
        <v>yes</v>
      </c>
      <c r="L128" s="13" t="s">
        <v>254</v>
      </c>
      <c r="M128" s="25">
        <v>300</v>
      </c>
      <c r="N128" s="13">
        <v>2030</v>
      </c>
      <c r="O128" s="21" t="s">
        <v>259</v>
      </c>
      <c r="P128" s="17"/>
      <c r="Q128" s="80">
        <v>-0.14000000000000001</v>
      </c>
      <c r="R128" s="93"/>
      <c r="S128" s="94"/>
      <c r="T128" s="17"/>
      <c r="U128" s="78"/>
      <c r="V128" s="106"/>
      <c r="W128" s="130"/>
      <c r="X128" s="83" t="s">
        <v>741</v>
      </c>
      <c r="Y128" s="76" t="str">
        <f t="shared" si="16"/>
        <v>no</v>
      </c>
      <c r="Z128" s="152"/>
      <c r="AA128" s="152"/>
      <c r="AB128" s="138"/>
      <c r="AC128" s="142"/>
      <c r="AD128" s="138"/>
      <c r="AE128" s="142"/>
      <c r="AF128" s="138"/>
      <c r="AG128" s="142"/>
      <c r="AH128" s="148"/>
      <c r="AI128" s="148"/>
      <c r="AJ128" s="138"/>
      <c r="AK128" s="142"/>
      <c r="AL128" s="154"/>
      <c r="AM128" s="76" t="str">
        <f t="shared" si="14"/>
        <v>no</v>
      </c>
      <c r="AN128" s="84"/>
      <c r="AO128" s="154"/>
      <c r="AP128" s="154"/>
      <c r="AQ128" s="161"/>
      <c r="AR128" s="162"/>
      <c r="AS128" s="162"/>
      <c r="AT128" s="163"/>
      <c r="AU128" s="164"/>
      <c r="AV128" s="18"/>
      <c r="AW128" s="18"/>
      <c r="AX128" s="165"/>
      <c r="AY128" s="218"/>
      <c r="AZ128" s="218"/>
      <c r="BA128" s="218"/>
      <c r="BB128" s="164"/>
      <c r="BC128" s="212"/>
      <c r="BD128" s="164"/>
      <c r="BE128" s="18"/>
      <c r="BF128" s="18"/>
      <c r="BG128" s="18"/>
      <c r="BH128" s="18"/>
      <c r="BI128" s="18"/>
      <c r="BJ128" s="18"/>
      <c r="BK128" s="18"/>
      <c r="BL128" s="165"/>
      <c r="BM128" s="194"/>
    </row>
    <row r="129" spans="1:65" x14ac:dyDescent="0.25">
      <c r="A129" s="42">
        <v>125</v>
      </c>
      <c r="B129" s="43" t="s">
        <v>482</v>
      </c>
      <c r="C129" s="2" t="s">
        <v>178</v>
      </c>
      <c r="D129" s="3" t="s">
        <v>129</v>
      </c>
      <c r="E129" s="10" t="s">
        <v>225</v>
      </c>
      <c r="F129" s="56" t="s">
        <v>483</v>
      </c>
      <c r="G129" s="18" t="s">
        <v>580</v>
      </c>
      <c r="H129" s="18" t="s">
        <v>580</v>
      </c>
      <c r="I129" s="58" t="s">
        <v>582</v>
      </c>
      <c r="J129" s="76" t="str">
        <f t="shared" si="15"/>
        <v>no</v>
      </c>
      <c r="K129" s="66" t="str">
        <f t="shared" si="13"/>
        <v>no</v>
      </c>
      <c r="L129" s="13"/>
      <c r="M129" s="25"/>
      <c r="N129" s="13"/>
      <c r="O129" s="14"/>
      <c r="P129" s="17"/>
      <c r="Q129" s="80"/>
      <c r="R129" s="93"/>
      <c r="S129" s="94"/>
      <c r="T129" s="17"/>
      <c r="U129" s="78"/>
      <c r="V129" s="106"/>
      <c r="W129" s="130"/>
      <c r="X129" s="82" t="s">
        <v>255</v>
      </c>
      <c r="Y129" s="76" t="str">
        <f t="shared" si="16"/>
        <v>no</v>
      </c>
      <c r="Z129" s="152"/>
      <c r="AA129" s="152"/>
      <c r="AB129" s="138"/>
      <c r="AC129" s="142"/>
      <c r="AD129" s="138"/>
      <c r="AE129" s="142"/>
      <c r="AF129" s="138"/>
      <c r="AG129" s="142"/>
      <c r="AH129" s="148"/>
      <c r="AI129" s="148"/>
      <c r="AJ129" s="138"/>
      <c r="AK129" s="142"/>
      <c r="AL129" s="154"/>
      <c r="AM129" s="76" t="str">
        <f t="shared" si="14"/>
        <v>no</v>
      </c>
      <c r="AN129" s="84"/>
      <c r="AO129" s="154"/>
      <c r="AP129" s="154"/>
      <c r="AQ129" s="161"/>
      <c r="AR129" s="162"/>
      <c r="AS129" s="162"/>
      <c r="AT129" s="163"/>
      <c r="AU129" s="164"/>
      <c r="AV129" s="18"/>
      <c r="AW129" s="18"/>
      <c r="AX129" s="165"/>
      <c r="AY129" s="218"/>
      <c r="AZ129" s="218"/>
      <c r="BA129" s="218"/>
      <c r="BB129" s="164"/>
      <c r="BC129" s="212"/>
      <c r="BD129" s="164"/>
      <c r="BE129" s="18"/>
      <c r="BF129" s="18"/>
      <c r="BG129" s="18"/>
      <c r="BH129" s="18"/>
      <c r="BI129" s="18"/>
      <c r="BJ129" s="18"/>
      <c r="BK129" s="18"/>
      <c r="BL129" s="165"/>
      <c r="BM129" s="194"/>
    </row>
    <row r="130" spans="1:65" x14ac:dyDescent="0.25">
      <c r="A130" s="42">
        <v>126</v>
      </c>
      <c r="B130" s="43" t="s">
        <v>415</v>
      </c>
      <c r="C130" s="2" t="s">
        <v>178</v>
      </c>
      <c r="D130" s="3" t="s">
        <v>89</v>
      </c>
      <c r="E130" s="10" t="s">
        <v>583</v>
      </c>
      <c r="F130" s="56"/>
      <c r="G130" s="18" t="s">
        <v>707</v>
      </c>
      <c r="H130" s="18" t="s">
        <v>707</v>
      </c>
      <c r="I130" s="58" t="s">
        <v>400</v>
      </c>
      <c r="J130" s="76" t="str">
        <f t="shared" si="15"/>
        <v>no</v>
      </c>
      <c r="K130" s="66" t="str">
        <f t="shared" si="13"/>
        <v>no</v>
      </c>
      <c r="L130" s="13"/>
      <c r="M130" s="25"/>
      <c r="N130" s="13"/>
      <c r="O130" s="14"/>
      <c r="P130" s="17"/>
      <c r="Q130" s="80"/>
      <c r="R130" s="93"/>
      <c r="S130" s="94"/>
      <c r="T130" s="17"/>
      <c r="U130" s="78"/>
      <c r="V130" s="106"/>
      <c r="W130" s="130"/>
      <c r="X130" s="82" t="s">
        <v>255</v>
      </c>
      <c r="Y130" s="76" t="str">
        <f t="shared" si="16"/>
        <v>no</v>
      </c>
      <c r="Z130" s="152"/>
      <c r="AA130" s="152"/>
      <c r="AB130" s="138"/>
      <c r="AC130" s="142"/>
      <c r="AD130" s="138"/>
      <c r="AE130" s="142"/>
      <c r="AF130" s="138"/>
      <c r="AG130" s="142"/>
      <c r="AH130" s="148"/>
      <c r="AI130" s="148"/>
      <c r="AJ130" s="138"/>
      <c r="AK130" s="142"/>
      <c r="AL130" s="154"/>
      <c r="AM130" s="76" t="str">
        <f t="shared" si="14"/>
        <v>no</v>
      </c>
      <c r="AN130" s="84"/>
      <c r="AO130" s="154"/>
      <c r="AP130" s="154"/>
      <c r="AQ130" s="161"/>
      <c r="AR130" s="162"/>
      <c r="AS130" s="162"/>
      <c r="AT130" s="163"/>
      <c r="AU130" s="164"/>
      <c r="AV130" s="18"/>
      <c r="AW130" s="18"/>
      <c r="AX130" s="165"/>
      <c r="AY130" s="218"/>
      <c r="AZ130" s="218"/>
      <c r="BA130" s="218"/>
      <c r="BB130" s="164"/>
      <c r="BC130" s="212"/>
      <c r="BD130" s="164"/>
      <c r="BE130" s="18"/>
      <c r="BF130" s="18"/>
      <c r="BG130" s="18"/>
      <c r="BH130" s="18"/>
      <c r="BI130" s="18"/>
      <c r="BJ130" s="18"/>
      <c r="BK130" s="18"/>
      <c r="BL130" s="165"/>
      <c r="BM130" s="194"/>
    </row>
    <row r="131" spans="1:65" ht="63.75" x14ac:dyDescent="0.25">
      <c r="A131" s="42">
        <v>127</v>
      </c>
      <c r="B131" s="43" t="s">
        <v>402</v>
      </c>
      <c r="C131" s="2" t="s">
        <v>178</v>
      </c>
      <c r="D131" s="3" t="s">
        <v>82</v>
      </c>
      <c r="E131" s="10" t="s">
        <v>584</v>
      </c>
      <c r="F131" s="56" t="s">
        <v>591</v>
      </c>
      <c r="G131" s="18"/>
      <c r="H131" s="18" t="s">
        <v>580</v>
      </c>
      <c r="I131" s="58" t="s">
        <v>582</v>
      </c>
      <c r="J131" s="76" t="str">
        <f t="shared" si="15"/>
        <v>yes</v>
      </c>
      <c r="K131" s="66" t="str">
        <f t="shared" si="13"/>
        <v>yes</v>
      </c>
      <c r="L131" s="13" t="s">
        <v>254</v>
      </c>
      <c r="M131" s="25">
        <v>105.5</v>
      </c>
      <c r="N131" s="13">
        <v>2030</v>
      </c>
      <c r="O131" s="121" t="s">
        <v>760</v>
      </c>
      <c r="P131" s="17"/>
      <c r="Q131" s="80"/>
      <c r="R131" s="93">
        <v>-23.85</v>
      </c>
      <c r="S131" s="94"/>
      <c r="T131" s="17"/>
      <c r="U131" s="78"/>
      <c r="V131" s="106"/>
      <c r="W131" s="130"/>
      <c r="X131" s="85"/>
      <c r="Y131" s="76" t="str">
        <f t="shared" si="16"/>
        <v>yes</v>
      </c>
      <c r="Z131" s="152" t="s">
        <v>816</v>
      </c>
      <c r="AA131" s="152" t="s">
        <v>805</v>
      </c>
      <c r="AB131" s="138"/>
      <c r="AC131" s="142"/>
      <c r="AD131" s="138"/>
      <c r="AE131" s="142"/>
      <c r="AF131" s="138">
        <v>0.17</v>
      </c>
      <c r="AG131" s="142"/>
      <c r="AH131" s="148"/>
      <c r="AI131" s="148"/>
      <c r="AJ131" s="138"/>
      <c r="AK131" s="142"/>
      <c r="AL131" s="154"/>
      <c r="AM131" s="76" t="str">
        <f t="shared" si="14"/>
        <v>no</v>
      </c>
      <c r="AN131" s="84"/>
      <c r="AO131" s="154"/>
      <c r="AP131" s="154"/>
      <c r="AQ131" s="161"/>
      <c r="AR131" s="162"/>
      <c r="AS131" s="162"/>
      <c r="AT131" s="163"/>
      <c r="AU131" s="164"/>
      <c r="AV131" s="18"/>
      <c r="AW131" s="18"/>
      <c r="AX131" s="165"/>
      <c r="AY131" s="218"/>
      <c r="AZ131" s="218"/>
      <c r="BA131" s="218"/>
      <c r="BB131" s="164"/>
      <c r="BC131" s="212"/>
      <c r="BD131" s="164"/>
      <c r="BE131" s="18"/>
      <c r="BF131" s="18"/>
      <c r="BG131" s="18"/>
      <c r="BH131" s="18"/>
      <c r="BI131" s="18"/>
      <c r="BJ131" s="18"/>
      <c r="BK131" s="18"/>
      <c r="BL131" s="165"/>
      <c r="BM131" s="194"/>
    </row>
    <row r="132" spans="1:65" ht="15" customHeight="1" x14ac:dyDescent="0.25">
      <c r="A132" s="42">
        <v>128</v>
      </c>
      <c r="B132" s="43" t="s">
        <v>426</v>
      </c>
      <c r="C132" s="2" t="s">
        <v>178</v>
      </c>
      <c r="D132" s="3" t="s">
        <v>191</v>
      </c>
      <c r="E132" s="8" t="s">
        <v>580</v>
      </c>
      <c r="F132" s="56"/>
      <c r="G132" s="18"/>
      <c r="H132" s="18"/>
      <c r="I132" s="58"/>
      <c r="J132" s="76" t="str">
        <f t="shared" si="15"/>
        <v>no</v>
      </c>
      <c r="K132" s="66" t="str">
        <f t="shared" si="13"/>
        <v>no</v>
      </c>
      <c r="L132" s="13"/>
      <c r="M132" s="25"/>
      <c r="N132" s="13"/>
      <c r="O132" s="14"/>
      <c r="P132" s="17"/>
      <c r="Q132" s="80"/>
      <c r="R132" s="93"/>
      <c r="S132" s="94"/>
      <c r="T132" s="17"/>
      <c r="U132" s="78"/>
      <c r="V132" s="106"/>
      <c r="W132" s="130"/>
      <c r="X132" s="82" t="s">
        <v>255</v>
      </c>
      <c r="Y132" s="76" t="str">
        <f t="shared" si="16"/>
        <v>no</v>
      </c>
      <c r="Z132" s="152"/>
      <c r="AA132" s="152"/>
      <c r="AB132" s="138"/>
      <c r="AC132" s="142"/>
      <c r="AD132" s="138"/>
      <c r="AE132" s="142"/>
      <c r="AF132" s="138"/>
      <c r="AG132" s="142"/>
      <c r="AH132" s="148"/>
      <c r="AI132" s="148"/>
      <c r="AJ132" s="138"/>
      <c r="AK132" s="142"/>
      <c r="AL132" s="154"/>
      <c r="AM132" s="76" t="str">
        <f t="shared" si="14"/>
        <v>no</v>
      </c>
      <c r="AN132" s="84"/>
      <c r="AO132" s="154"/>
      <c r="AP132" s="154"/>
      <c r="AQ132" s="161"/>
      <c r="AR132" s="162"/>
      <c r="AS132" s="162"/>
      <c r="AT132" s="163"/>
      <c r="AU132" s="164"/>
      <c r="AV132" s="18"/>
      <c r="AW132" s="18"/>
      <c r="AX132" s="165"/>
      <c r="AY132" s="218"/>
      <c r="AZ132" s="218"/>
      <c r="BA132" s="218"/>
      <c r="BB132" s="164"/>
      <c r="BC132" s="212"/>
      <c r="BD132" s="164"/>
      <c r="BE132" s="18"/>
      <c r="BF132" s="18"/>
      <c r="BG132" s="18"/>
      <c r="BH132" s="18"/>
      <c r="BI132" s="18"/>
      <c r="BJ132" s="18"/>
      <c r="BK132" s="18"/>
      <c r="BL132" s="165"/>
      <c r="BM132" s="194"/>
    </row>
    <row r="133" spans="1:65" ht="63.75" x14ac:dyDescent="0.25">
      <c r="A133" s="42">
        <v>129</v>
      </c>
      <c r="B133" s="43" t="s">
        <v>449</v>
      </c>
      <c r="C133" s="2" t="s">
        <v>178</v>
      </c>
      <c r="D133" s="3" t="s">
        <v>108</v>
      </c>
      <c r="E133" s="10" t="s">
        <v>585</v>
      </c>
      <c r="F133" s="56" t="s">
        <v>450</v>
      </c>
      <c r="G133" s="18" t="s">
        <v>709</v>
      </c>
      <c r="H133" s="18" t="s">
        <v>580</v>
      </c>
      <c r="I133" s="58" t="s">
        <v>582</v>
      </c>
      <c r="J133" s="76" t="str">
        <f t="shared" si="15"/>
        <v>yes</v>
      </c>
      <c r="K133" s="66" t="str">
        <f t="shared" ref="K133:K164" si="17">IF(L133&gt;0,"yes","no")</f>
        <v>yes</v>
      </c>
      <c r="L133" s="13" t="s">
        <v>254</v>
      </c>
      <c r="M133" s="25">
        <v>171</v>
      </c>
      <c r="N133" s="13">
        <v>2030</v>
      </c>
      <c r="O133" s="14" t="s">
        <v>259</v>
      </c>
      <c r="P133" s="17">
        <v>-0.13</v>
      </c>
      <c r="Q133" s="80">
        <v>-0.32</v>
      </c>
      <c r="R133" s="93"/>
      <c r="S133" s="94"/>
      <c r="T133" s="17"/>
      <c r="U133" s="78"/>
      <c r="V133" s="106"/>
      <c r="W133" s="130"/>
      <c r="X133" s="85"/>
      <c r="Y133" s="76" t="str">
        <f t="shared" si="16"/>
        <v>no</v>
      </c>
      <c r="Z133" s="152"/>
      <c r="AA133" s="152"/>
      <c r="AB133" s="138"/>
      <c r="AC133" s="142"/>
      <c r="AD133" s="138"/>
      <c r="AE133" s="142"/>
      <c r="AF133" s="138"/>
      <c r="AG133" s="142"/>
      <c r="AH133" s="148"/>
      <c r="AI133" s="148"/>
      <c r="AJ133" s="138"/>
      <c r="AK133" s="142"/>
      <c r="AL133" s="154"/>
      <c r="AM133" s="76" t="str">
        <f t="shared" ref="AM133:AM164" si="18">IF(SUM(AQ133:BH133)&gt;0,"yes","no")</f>
        <v>no</v>
      </c>
      <c r="AN133" s="84"/>
      <c r="AO133" s="154"/>
      <c r="AP133" s="154"/>
      <c r="AQ133" s="161"/>
      <c r="AR133" s="162"/>
      <c r="AS133" s="162"/>
      <c r="AT133" s="163"/>
      <c r="AU133" s="164"/>
      <c r="AV133" s="18"/>
      <c r="AW133" s="18"/>
      <c r="AX133" s="165"/>
      <c r="AY133" s="218"/>
      <c r="AZ133" s="218"/>
      <c r="BA133" s="218"/>
      <c r="BB133" s="164"/>
      <c r="BC133" s="212"/>
      <c r="BD133" s="164"/>
      <c r="BE133" s="18"/>
      <c r="BF133" s="18"/>
      <c r="BG133" s="18"/>
      <c r="BH133" s="18"/>
      <c r="BI133" s="18"/>
      <c r="BJ133" s="18"/>
      <c r="BK133" s="18"/>
      <c r="BL133" s="165"/>
      <c r="BM133" s="196" t="s">
        <v>708</v>
      </c>
    </row>
    <row r="134" spans="1:65" x14ac:dyDescent="0.25">
      <c r="A134" s="42">
        <v>130</v>
      </c>
      <c r="B134" s="43" t="s">
        <v>530</v>
      </c>
      <c r="C134" s="2" t="s">
        <v>178</v>
      </c>
      <c r="D134" s="3" t="s">
        <v>197</v>
      </c>
      <c r="E134" s="8" t="s">
        <v>580</v>
      </c>
      <c r="F134" s="56"/>
      <c r="G134" s="18"/>
      <c r="H134" s="18"/>
      <c r="I134" s="58"/>
      <c r="J134" s="76" t="str">
        <f t="shared" si="15"/>
        <v>no</v>
      </c>
      <c r="K134" s="66" t="str">
        <f t="shared" si="17"/>
        <v>no</v>
      </c>
      <c r="L134" s="13"/>
      <c r="M134" s="25"/>
      <c r="N134" s="13"/>
      <c r="O134" s="14"/>
      <c r="P134" s="17"/>
      <c r="Q134" s="80"/>
      <c r="R134" s="93"/>
      <c r="S134" s="94"/>
      <c r="T134" s="17"/>
      <c r="U134" s="78"/>
      <c r="V134" s="106"/>
      <c r="W134" s="130"/>
      <c r="X134" s="82" t="s">
        <v>255</v>
      </c>
      <c r="Y134" s="76" t="str">
        <f t="shared" si="16"/>
        <v>no</v>
      </c>
      <c r="Z134" s="152"/>
      <c r="AA134" s="152"/>
      <c r="AB134" s="138"/>
      <c r="AC134" s="142"/>
      <c r="AD134" s="138"/>
      <c r="AE134" s="142"/>
      <c r="AF134" s="138"/>
      <c r="AG134" s="142"/>
      <c r="AH134" s="148"/>
      <c r="AI134" s="148"/>
      <c r="AJ134" s="138"/>
      <c r="AK134" s="142"/>
      <c r="AL134" s="154"/>
      <c r="AM134" s="76" t="str">
        <f t="shared" si="18"/>
        <v>no</v>
      </c>
      <c r="AN134" s="84"/>
      <c r="AO134" s="154"/>
      <c r="AP134" s="154"/>
      <c r="AQ134" s="161"/>
      <c r="AR134" s="162"/>
      <c r="AS134" s="162"/>
      <c r="AT134" s="163"/>
      <c r="AU134" s="164"/>
      <c r="AV134" s="18"/>
      <c r="AW134" s="18"/>
      <c r="AX134" s="165"/>
      <c r="AY134" s="218"/>
      <c r="AZ134" s="218"/>
      <c r="BA134" s="218"/>
      <c r="BB134" s="164"/>
      <c r="BC134" s="212"/>
      <c r="BD134" s="164"/>
      <c r="BE134" s="18"/>
      <c r="BF134" s="18"/>
      <c r="BG134" s="18"/>
      <c r="BH134" s="18"/>
      <c r="BI134" s="18"/>
      <c r="BJ134" s="18"/>
      <c r="BK134" s="18"/>
      <c r="BL134" s="165"/>
      <c r="BM134" s="194"/>
    </row>
    <row r="135" spans="1:65" x14ac:dyDescent="0.25">
      <c r="A135" s="42">
        <v>131</v>
      </c>
      <c r="B135" s="43" t="s">
        <v>467</v>
      </c>
      <c r="C135" s="2" t="s">
        <v>178</v>
      </c>
      <c r="D135" s="3" t="s">
        <v>120</v>
      </c>
      <c r="E135" s="10" t="s">
        <v>586</v>
      </c>
      <c r="F135" s="56" t="s">
        <v>468</v>
      </c>
      <c r="G135" s="18" t="s">
        <v>580</v>
      </c>
      <c r="H135" s="18" t="s">
        <v>580</v>
      </c>
      <c r="I135" s="58" t="s">
        <v>582</v>
      </c>
      <c r="J135" s="76" t="str">
        <f t="shared" si="15"/>
        <v>yes</v>
      </c>
      <c r="K135" s="66" t="str">
        <f t="shared" si="17"/>
        <v>yes</v>
      </c>
      <c r="L135" s="13" t="s">
        <v>254</v>
      </c>
      <c r="M135" s="25">
        <v>90.524000000000001</v>
      </c>
      <c r="N135" s="13">
        <v>2030</v>
      </c>
      <c r="O135" s="14" t="s">
        <v>259</v>
      </c>
      <c r="P135" s="17">
        <v>-0.02</v>
      </c>
      <c r="Q135" s="80"/>
      <c r="R135" s="93"/>
      <c r="S135" s="94"/>
      <c r="T135" s="17"/>
      <c r="U135" s="78"/>
      <c r="V135" s="106"/>
      <c r="W135" s="130"/>
      <c r="X135" s="85"/>
      <c r="Y135" s="76" t="str">
        <f t="shared" si="16"/>
        <v>no</v>
      </c>
      <c r="Z135" s="152"/>
      <c r="AA135" s="152"/>
      <c r="AB135" s="138"/>
      <c r="AC135" s="142"/>
      <c r="AD135" s="138"/>
      <c r="AE135" s="142"/>
      <c r="AF135" s="138"/>
      <c r="AG135" s="142"/>
      <c r="AH135" s="148"/>
      <c r="AI135" s="148"/>
      <c r="AJ135" s="138"/>
      <c r="AK135" s="142"/>
      <c r="AL135" s="154"/>
      <c r="AM135" s="76" t="str">
        <f t="shared" si="18"/>
        <v>no</v>
      </c>
      <c r="AN135" s="84"/>
      <c r="AO135" s="154"/>
      <c r="AP135" s="154"/>
      <c r="AQ135" s="161"/>
      <c r="AR135" s="162"/>
      <c r="AS135" s="162"/>
      <c r="AT135" s="163"/>
      <c r="AU135" s="164"/>
      <c r="AV135" s="18"/>
      <c r="AW135" s="18"/>
      <c r="AX135" s="165"/>
      <c r="AY135" s="218"/>
      <c r="AZ135" s="218"/>
      <c r="BA135" s="218"/>
      <c r="BB135" s="164"/>
      <c r="BC135" s="212"/>
      <c r="BD135" s="164"/>
      <c r="BE135" s="18"/>
      <c r="BF135" s="18"/>
      <c r="BG135" s="18"/>
      <c r="BH135" s="18"/>
      <c r="BI135" s="18"/>
      <c r="BJ135" s="18"/>
      <c r="BK135" s="18"/>
      <c r="BL135" s="165"/>
      <c r="BM135" s="194"/>
    </row>
    <row r="136" spans="1:65" ht="25.5" x14ac:dyDescent="0.25">
      <c r="A136" s="42">
        <v>132</v>
      </c>
      <c r="B136" s="43" t="s">
        <v>566</v>
      </c>
      <c r="C136" s="2" t="s">
        <v>178</v>
      </c>
      <c r="D136" s="3" t="s">
        <v>170</v>
      </c>
      <c r="E136" s="10" t="s">
        <v>660</v>
      </c>
      <c r="F136" s="56" t="s">
        <v>567</v>
      </c>
      <c r="G136" s="18" t="s">
        <v>710</v>
      </c>
      <c r="H136" s="18" t="s">
        <v>580</v>
      </c>
      <c r="I136" s="58" t="s">
        <v>582</v>
      </c>
      <c r="J136" s="76" t="str">
        <f t="shared" si="15"/>
        <v>yes</v>
      </c>
      <c r="K136" s="66" t="str">
        <f t="shared" si="17"/>
        <v>yes</v>
      </c>
      <c r="L136" s="13" t="s">
        <v>254</v>
      </c>
      <c r="M136" s="25">
        <v>43.81</v>
      </c>
      <c r="N136" s="13">
        <v>2030</v>
      </c>
      <c r="O136" s="14" t="s">
        <v>259</v>
      </c>
      <c r="P136" s="17">
        <v>-0.01</v>
      </c>
      <c r="Q136" s="80">
        <v>-0.14000000000000001</v>
      </c>
      <c r="R136" s="93"/>
      <c r="S136" s="94"/>
      <c r="T136" s="17"/>
      <c r="U136" s="78"/>
      <c r="V136" s="106"/>
      <c r="W136" s="130"/>
      <c r="X136" s="84"/>
      <c r="Y136" s="76" t="str">
        <f t="shared" si="16"/>
        <v>no</v>
      </c>
      <c r="Z136" s="152"/>
      <c r="AA136" s="152"/>
      <c r="AB136" s="138"/>
      <c r="AC136" s="142"/>
      <c r="AD136" s="138"/>
      <c r="AE136" s="142"/>
      <c r="AF136" s="138"/>
      <c r="AG136" s="142"/>
      <c r="AH136" s="148"/>
      <c r="AI136" s="148"/>
      <c r="AJ136" s="138"/>
      <c r="AK136" s="142"/>
      <c r="AL136" s="154"/>
      <c r="AM136" s="76" t="str">
        <f t="shared" si="18"/>
        <v>yes</v>
      </c>
      <c r="AN136" s="84" t="s">
        <v>816</v>
      </c>
      <c r="AO136" s="154" t="s">
        <v>822</v>
      </c>
      <c r="AP136" s="154" t="s">
        <v>812</v>
      </c>
      <c r="AQ136" s="161"/>
      <c r="AR136" s="162"/>
      <c r="AS136" s="162"/>
      <c r="AT136" s="163"/>
      <c r="AU136" s="164">
        <v>0.4</v>
      </c>
      <c r="AV136" s="18"/>
      <c r="AW136" s="18"/>
      <c r="AX136" s="165"/>
      <c r="AY136" s="218"/>
      <c r="AZ136" s="218"/>
      <c r="BA136" s="218"/>
      <c r="BB136" s="164"/>
      <c r="BC136" s="212"/>
      <c r="BD136" s="164"/>
      <c r="BE136" s="18"/>
      <c r="BF136" s="18"/>
      <c r="BG136" s="18"/>
      <c r="BH136" s="18"/>
      <c r="BI136" s="18"/>
      <c r="BJ136" s="18"/>
      <c r="BK136" s="18"/>
      <c r="BL136" s="165"/>
      <c r="BM136" s="230" t="s">
        <v>852</v>
      </c>
    </row>
    <row r="137" spans="1:65" ht="89.25" x14ac:dyDescent="0.25">
      <c r="A137" s="42">
        <v>133</v>
      </c>
      <c r="B137" s="43" t="s">
        <v>543</v>
      </c>
      <c r="C137" s="2" t="s">
        <v>178</v>
      </c>
      <c r="D137" s="3" t="s">
        <v>159</v>
      </c>
      <c r="E137" s="10" t="s">
        <v>587</v>
      </c>
      <c r="F137" s="56" t="s">
        <v>544</v>
      </c>
      <c r="G137" s="18" t="s">
        <v>712</v>
      </c>
      <c r="H137" s="18" t="s">
        <v>711</v>
      </c>
      <c r="I137" s="58" t="s">
        <v>582</v>
      </c>
      <c r="J137" s="76" t="str">
        <f t="shared" ref="J137:J168" si="19">IF(K137="yes","yes",IF(Y137="yes","yes",IF(AM137="yes","yes","no")))</f>
        <v>yes</v>
      </c>
      <c r="K137" s="66" t="str">
        <f t="shared" si="17"/>
        <v>yes</v>
      </c>
      <c r="L137" s="13">
        <v>2010</v>
      </c>
      <c r="M137" s="25" t="s">
        <v>258</v>
      </c>
      <c r="N137" s="13">
        <v>2030</v>
      </c>
      <c r="O137" s="121" t="s">
        <v>760</v>
      </c>
      <c r="P137" s="17"/>
      <c r="Q137" s="80"/>
      <c r="R137" s="93">
        <v>-6</v>
      </c>
      <c r="S137" s="94">
        <v>-25.8</v>
      </c>
      <c r="T137" s="17"/>
      <c r="U137" s="78"/>
      <c r="V137" s="106"/>
      <c r="W137" s="130"/>
      <c r="X137" s="84"/>
      <c r="Y137" s="76" t="str">
        <f t="shared" ref="Y137:Y168" si="20">IF(SUM(AB137:AK137)&gt;0,"yes","no")</f>
        <v>no</v>
      </c>
      <c r="Z137" s="152"/>
      <c r="AA137" s="152"/>
      <c r="AB137" s="138"/>
      <c r="AC137" s="142"/>
      <c r="AD137" s="138"/>
      <c r="AE137" s="142"/>
      <c r="AF137" s="138"/>
      <c r="AG137" s="142"/>
      <c r="AH137" s="148"/>
      <c r="AI137" s="148"/>
      <c r="AJ137" s="138"/>
      <c r="AK137" s="142"/>
      <c r="AL137" s="154"/>
      <c r="AM137" s="76" t="str">
        <f t="shared" si="18"/>
        <v>no</v>
      </c>
      <c r="AN137" s="84"/>
      <c r="AO137" s="154"/>
      <c r="AP137" s="154"/>
      <c r="AQ137" s="164"/>
      <c r="AR137" s="18"/>
      <c r="AS137" s="18"/>
      <c r="AT137" s="165"/>
      <c r="AU137" s="164"/>
      <c r="AV137" s="18"/>
      <c r="AW137" s="18"/>
      <c r="AX137" s="165"/>
      <c r="AY137" s="218"/>
      <c r="AZ137" s="218"/>
      <c r="BA137" s="218"/>
      <c r="BB137" s="164"/>
      <c r="BC137" s="212"/>
      <c r="BD137" s="164"/>
      <c r="BE137" s="18"/>
      <c r="BF137" s="18"/>
      <c r="BG137" s="18"/>
      <c r="BH137" s="18"/>
      <c r="BI137" s="18"/>
      <c r="BJ137" s="18"/>
      <c r="BK137" s="18"/>
      <c r="BL137" s="165"/>
      <c r="BM137" s="194"/>
    </row>
    <row r="138" spans="1:65" x14ac:dyDescent="0.25">
      <c r="A138" s="42">
        <v>134</v>
      </c>
      <c r="B138" s="43" t="s">
        <v>278</v>
      </c>
      <c r="C138" s="2" t="s">
        <v>178</v>
      </c>
      <c r="D138" s="3" t="s">
        <v>12</v>
      </c>
      <c r="E138" s="10" t="s">
        <v>588</v>
      </c>
      <c r="F138" s="56"/>
      <c r="G138" s="18"/>
      <c r="H138" s="18"/>
      <c r="I138" s="58"/>
      <c r="J138" s="76" t="str">
        <f t="shared" si="19"/>
        <v>no</v>
      </c>
      <c r="K138" s="66" t="str">
        <f t="shared" si="17"/>
        <v>no</v>
      </c>
      <c r="L138" s="13"/>
      <c r="M138" s="25"/>
      <c r="N138" s="13"/>
      <c r="O138" s="14"/>
      <c r="P138" s="17"/>
      <c r="Q138" s="80"/>
      <c r="R138" s="93"/>
      <c r="S138" s="94"/>
      <c r="T138" s="17"/>
      <c r="U138" s="78"/>
      <c r="V138" s="106"/>
      <c r="W138" s="130"/>
      <c r="X138" s="82" t="s">
        <v>255</v>
      </c>
      <c r="Y138" s="76" t="str">
        <f t="shared" si="20"/>
        <v>no</v>
      </c>
      <c r="Z138" s="152"/>
      <c r="AA138" s="152"/>
      <c r="AB138" s="138"/>
      <c r="AC138" s="142"/>
      <c r="AD138" s="138"/>
      <c r="AE138" s="142"/>
      <c r="AF138" s="138"/>
      <c r="AG138" s="142"/>
      <c r="AH138" s="148"/>
      <c r="AI138" s="148"/>
      <c r="AJ138" s="138"/>
      <c r="AK138" s="142"/>
      <c r="AL138" s="154"/>
      <c r="AM138" s="76" t="str">
        <f t="shared" si="18"/>
        <v>no</v>
      </c>
      <c r="AN138" s="84"/>
      <c r="AO138" s="154"/>
      <c r="AP138" s="154"/>
      <c r="AQ138" s="164"/>
      <c r="AR138" s="18"/>
      <c r="AS138" s="18"/>
      <c r="AT138" s="165"/>
      <c r="AU138" s="164"/>
      <c r="AV138" s="18"/>
      <c r="AW138" s="18"/>
      <c r="AX138" s="165"/>
      <c r="AY138" s="218"/>
      <c r="AZ138" s="218"/>
      <c r="BA138" s="218"/>
      <c r="BB138" s="164"/>
      <c r="BC138" s="212"/>
      <c r="BD138" s="164"/>
      <c r="BE138" s="18"/>
      <c r="BF138" s="18"/>
      <c r="BG138" s="18"/>
      <c r="BH138" s="18"/>
      <c r="BI138" s="18"/>
      <c r="BJ138" s="18"/>
      <c r="BK138" s="18"/>
      <c r="BL138" s="165"/>
      <c r="BM138" s="194"/>
    </row>
    <row r="139" spans="1:65" ht="38.25" x14ac:dyDescent="0.25">
      <c r="A139" s="42">
        <v>135</v>
      </c>
      <c r="B139" s="43" t="s">
        <v>410</v>
      </c>
      <c r="C139" s="2" t="s">
        <v>178</v>
      </c>
      <c r="D139" s="3" t="s">
        <v>86</v>
      </c>
      <c r="E139" s="10" t="s">
        <v>589</v>
      </c>
      <c r="F139" s="56" t="s">
        <v>597</v>
      </c>
      <c r="G139" s="18" t="s">
        <v>580</v>
      </c>
      <c r="H139" s="18" t="s">
        <v>580</v>
      </c>
      <c r="I139" s="58" t="s">
        <v>582</v>
      </c>
      <c r="J139" s="76" t="str">
        <f t="shared" si="19"/>
        <v>yes</v>
      </c>
      <c r="K139" s="66" t="str">
        <f t="shared" si="17"/>
        <v>yes</v>
      </c>
      <c r="L139" s="13" t="s">
        <v>254</v>
      </c>
      <c r="M139" s="25">
        <v>51</v>
      </c>
      <c r="N139" s="13">
        <v>2030</v>
      </c>
      <c r="O139" s="14" t="s">
        <v>259</v>
      </c>
      <c r="P139" s="17">
        <v>-1.4999999999999999E-2</v>
      </c>
      <c r="Q139" s="80">
        <v>-0.14000000000000001</v>
      </c>
      <c r="R139" s="93"/>
      <c r="S139" s="94"/>
      <c r="T139" s="17"/>
      <c r="U139" s="78"/>
      <c r="V139" s="106"/>
      <c r="W139" s="130"/>
      <c r="X139" s="84"/>
      <c r="Y139" s="76" t="str">
        <f t="shared" si="20"/>
        <v>no</v>
      </c>
      <c r="Z139" s="152"/>
      <c r="AA139" s="152"/>
      <c r="AB139" s="138"/>
      <c r="AC139" s="142"/>
      <c r="AD139" s="138"/>
      <c r="AE139" s="142"/>
      <c r="AF139" s="138"/>
      <c r="AG139" s="142"/>
      <c r="AH139" s="148"/>
      <c r="AI139" s="148"/>
      <c r="AJ139" s="138"/>
      <c r="AK139" s="142"/>
      <c r="AL139" s="154"/>
      <c r="AM139" s="76" t="str">
        <f t="shared" si="18"/>
        <v>no</v>
      </c>
      <c r="AN139" s="84"/>
      <c r="AO139" s="154"/>
      <c r="AP139" s="154"/>
      <c r="AQ139" s="164"/>
      <c r="AR139" s="18"/>
      <c r="AS139" s="18"/>
      <c r="AT139" s="165"/>
      <c r="AU139" s="164"/>
      <c r="AV139" s="18"/>
      <c r="AW139" s="18"/>
      <c r="AX139" s="165"/>
      <c r="AY139" s="218"/>
      <c r="AZ139" s="218"/>
      <c r="BA139" s="218"/>
      <c r="BB139" s="164"/>
      <c r="BC139" s="212"/>
      <c r="BD139" s="164"/>
      <c r="BE139" s="18"/>
      <c r="BF139" s="18"/>
      <c r="BG139" s="18"/>
      <c r="BH139" s="18"/>
      <c r="BI139" s="18"/>
      <c r="BJ139" s="18"/>
      <c r="BK139" s="18"/>
      <c r="BL139" s="165"/>
      <c r="BM139" s="194"/>
    </row>
    <row r="140" spans="1:65" ht="153" x14ac:dyDescent="0.25">
      <c r="A140" s="42">
        <v>136</v>
      </c>
      <c r="B140" s="43" t="s">
        <v>421</v>
      </c>
      <c r="C140" s="2" t="s">
        <v>178</v>
      </c>
      <c r="D140" s="3" t="s">
        <v>92</v>
      </c>
      <c r="E140" s="10" t="s">
        <v>590</v>
      </c>
      <c r="F140" s="56" t="s">
        <v>596</v>
      </c>
      <c r="G140" s="18"/>
      <c r="H140" s="231" t="s">
        <v>857</v>
      </c>
      <c r="I140" s="235" t="s">
        <v>582</v>
      </c>
      <c r="J140" s="76" t="str">
        <f t="shared" si="19"/>
        <v>yes</v>
      </c>
      <c r="K140" s="66" t="str">
        <f t="shared" si="17"/>
        <v>yes</v>
      </c>
      <c r="L140" s="13" t="s">
        <v>254</v>
      </c>
      <c r="M140" s="24" t="s">
        <v>258</v>
      </c>
      <c r="N140" s="13">
        <v>2030</v>
      </c>
      <c r="O140" s="14" t="s">
        <v>259</v>
      </c>
      <c r="P140" s="17">
        <v>-0.15</v>
      </c>
      <c r="Q140" s="80">
        <v>-0.3</v>
      </c>
      <c r="R140" s="93"/>
      <c r="S140" s="94"/>
      <c r="T140" s="17"/>
      <c r="U140" s="78"/>
      <c r="V140" s="131"/>
      <c r="W140" s="130"/>
      <c r="X140" s="83" t="s">
        <v>735</v>
      </c>
      <c r="Y140" s="76" t="str">
        <f t="shared" si="20"/>
        <v>yes</v>
      </c>
      <c r="Z140" s="226" t="s">
        <v>816</v>
      </c>
      <c r="AA140" s="226" t="s">
        <v>805</v>
      </c>
      <c r="AB140" s="138"/>
      <c r="AC140" s="142"/>
      <c r="AD140" s="138"/>
      <c r="AE140" s="142"/>
      <c r="AF140" s="225">
        <v>0.15</v>
      </c>
      <c r="AG140" s="227">
        <v>0.2</v>
      </c>
      <c r="AH140" s="148"/>
      <c r="AI140" s="148"/>
      <c r="AJ140" s="138"/>
      <c r="AK140" s="142"/>
      <c r="AL140" s="154"/>
      <c r="AM140" s="76" t="str">
        <f t="shared" si="18"/>
        <v>no</v>
      </c>
      <c r="AN140" s="84"/>
      <c r="AO140" s="154"/>
      <c r="AP140" s="154"/>
      <c r="AQ140" s="164"/>
      <c r="AR140" s="18"/>
      <c r="AS140" s="18"/>
      <c r="AT140" s="165"/>
      <c r="AU140" s="164"/>
      <c r="AV140" s="18"/>
      <c r="AW140" s="18"/>
      <c r="AX140" s="165"/>
      <c r="AY140" s="218"/>
      <c r="AZ140" s="218"/>
      <c r="BA140" s="218"/>
      <c r="BB140" s="164"/>
      <c r="BC140" s="212"/>
      <c r="BD140" s="164"/>
      <c r="BE140" s="18"/>
      <c r="BF140" s="18"/>
      <c r="BG140" s="18"/>
      <c r="BH140" s="18"/>
      <c r="BI140" s="18"/>
      <c r="BJ140" s="18"/>
      <c r="BK140" s="18"/>
      <c r="BL140" s="165"/>
      <c r="BM140" s="194"/>
    </row>
    <row r="141" spans="1:65" ht="51" x14ac:dyDescent="0.25">
      <c r="A141" s="42">
        <v>137</v>
      </c>
      <c r="B141" s="43" t="s">
        <v>557</v>
      </c>
      <c r="C141" s="2" t="s">
        <v>179</v>
      </c>
      <c r="D141" s="3" t="s">
        <v>201</v>
      </c>
      <c r="E141" s="10" t="s">
        <v>227</v>
      </c>
      <c r="F141" s="56" t="s">
        <v>558</v>
      </c>
      <c r="G141" s="18" t="s">
        <v>580</v>
      </c>
      <c r="H141" s="59" t="s">
        <v>713</v>
      </c>
      <c r="I141" s="58" t="s">
        <v>582</v>
      </c>
      <c r="J141" s="76" t="str">
        <f t="shared" si="19"/>
        <v>yes</v>
      </c>
      <c r="K141" s="66" t="str">
        <f t="shared" si="17"/>
        <v>yes</v>
      </c>
      <c r="L141" s="13">
        <v>2005</v>
      </c>
      <c r="M141" s="25"/>
      <c r="N141" s="22">
        <v>2030</v>
      </c>
      <c r="O141" s="121" t="s">
        <v>259</v>
      </c>
      <c r="P141" s="117" t="s">
        <v>759</v>
      </c>
      <c r="Q141" s="80"/>
      <c r="R141" s="93"/>
      <c r="S141" s="94"/>
      <c r="T141" s="17"/>
      <c r="U141" s="78"/>
      <c r="V141" s="106"/>
      <c r="W141" s="130"/>
      <c r="X141" s="83" t="s">
        <v>763</v>
      </c>
      <c r="Y141" s="76" t="str">
        <f t="shared" si="20"/>
        <v>no</v>
      </c>
      <c r="Z141" s="152"/>
      <c r="AA141" s="152"/>
      <c r="AB141" s="138"/>
      <c r="AC141" s="142"/>
      <c r="AD141" s="138"/>
      <c r="AE141" s="142"/>
      <c r="AF141" s="138"/>
      <c r="AG141" s="142"/>
      <c r="AH141" s="148"/>
      <c r="AI141" s="148"/>
      <c r="AJ141" s="138"/>
      <c r="AK141" s="142"/>
      <c r="AL141" s="154"/>
      <c r="AM141" s="76" t="str">
        <f t="shared" si="18"/>
        <v>no</v>
      </c>
      <c r="AN141" s="84"/>
      <c r="AO141" s="154"/>
      <c r="AP141" s="154"/>
      <c r="AQ141" s="164"/>
      <c r="AR141" s="18"/>
      <c r="AS141" s="18"/>
      <c r="AT141" s="165"/>
      <c r="AU141" s="164"/>
      <c r="AV141" s="18"/>
      <c r="AW141" s="18"/>
      <c r="AX141" s="165"/>
      <c r="AY141" s="218"/>
      <c r="AZ141" s="218"/>
      <c r="BA141" s="218"/>
      <c r="BB141" s="164"/>
      <c r="BC141" s="212"/>
      <c r="BD141" s="164"/>
      <c r="BE141" s="18"/>
      <c r="BF141" s="18"/>
      <c r="BG141" s="18"/>
      <c r="BH141" s="18"/>
      <c r="BI141" s="18"/>
      <c r="BJ141" s="18"/>
      <c r="BK141" s="18"/>
      <c r="BL141" s="165"/>
      <c r="BM141" s="194"/>
    </row>
    <row r="142" spans="1:65" ht="63.75" x14ac:dyDescent="0.25">
      <c r="A142" s="42">
        <v>138</v>
      </c>
      <c r="B142" s="43" t="s">
        <v>313</v>
      </c>
      <c r="C142" s="2" t="s">
        <v>179</v>
      </c>
      <c r="D142" s="3" t="s">
        <v>31</v>
      </c>
      <c r="E142" s="10" t="s">
        <v>228</v>
      </c>
      <c r="F142" s="56" t="s">
        <v>314</v>
      </c>
      <c r="G142" s="18" t="s">
        <v>315</v>
      </c>
      <c r="H142" s="18" t="s">
        <v>580</v>
      </c>
      <c r="I142" s="58" t="s">
        <v>582</v>
      </c>
      <c r="J142" s="76" t="str">
        <f t="shared" si="19"/>
        <v>yes</v>
      </c>
      <c r="K142" s="66" t="str">
        <f t="shared" si="17"/>
        <v>yes</v>
      </c>
      <c r="L142" s="13">
        <v>2005</v>
      </c>
      <c r="M142" s="25"/>
      <c r="N142" s="13">
        <v>2030</v>
      </c>
      <c r="O142" s="14" t="s">
        <v>259</v>
      </c>
      <c r="P142" s="17">
        <v>-0.3</v>
      </c>
      <c r="Q142" s="80"/>
      <c r="R142" s="93"/>
      <c r="S142" s="94"/>
      <c r="T142" s="17"/>
      <c r="U142" s="78"/>
      <c r="V142" s="106"/>
      <c r="W142" s="130"/>
      <c r="X142" s="85"/>
      <c r="Y142" s="76" t="str">
        <f t="shared" si="20"/>
        <v>no</v>
      </c>
      <c r="Z142" s="152"/>
      <c r="AA142" s="152"/>
      <c r="AB142" s="138"/>
      <c r="AC142" s="142"/>
      <c r="AD142" s="138"/>
      <c r="AE142" s="142"/>
      <c r="AF142" s="138"/>
      <c r="AG142" s="142"/>
      <c r="AH142" s="148"/>
      <c r="AI142" s="148"/>
      <c r="AJ142" s="138"/>
      <c r="AK142" s="142"/>
      <c r="AL142" s="154"/>
      <c r="AM142" s="76" t="str">
        <f t="shared" si="18"/>
        <v>no</v>
      </c>
      <c r="AN142" s="84"/>
      <c r="AO142" s="154"/>
      <c r="AP142" s="154"/>
      <c r="AQ142" s="164"/>
      <c r="AR142" s="18"/>
      <c r="AS142" s="18"/>
      <c r="AT142" s="165"/>
      <c r="AU142" s="164"/>
      <c r="AV142" s="18"/>
      <c r="AW142" s="18"/>
      <c r="AX142" s="165"/>
      <c r="AY142" s="218"/>
      <c r="AZ142" s="218"/>
      <c r="BA142" s="218"/>
      <c r="BB142" s="164"/>
      <c r="BC142" s="212"/>
      <c r="BD142" s="164"/>
      <c r="BE142" s="18"/>
      <c r="BF142" s="18"/>
      <c r="BG142" s="18"/>
      <c r="BH142" s="18"/>
      <c r="BI142" s="162"/>
      <c r="BJ142" s="18"/>
      <c r="BK142" s="18"/>
      <c r="BL142" s="165"/>
      <c r="BM142" s="194"/>
    </row>
    <row r="143" spans="1:65" x14ac:dyDescent="0.25">
      <c r="A143" s="42">
        <v>139</v>
      </c>
      <c r="B143" s="44" t="s">
        <v>772</v>
      </c>
      <c r="C143" s="2" t="s">
        <v>179</v>
      </c>
      <c r="D143" s="3" t="s">
        <v>128</v>
      </c>
      <c r="E143" s="8"/>
      <c r="F143" s="56"/>
      <c r="G143" s="18"/>
      <c r="H143" s="18"/>
      <c r="I143" s="58"/>
      <c r="J143" s="76" t="str">
        <f t="shared" si="19"/>
        <v>no</v>
      </c>
      <c r="K143" s="66" t="str">
        <f t="shared" si="17"/>
        <v>no</v>
      </c>
      <c r="L143" s="13"/>
      <c r="M143" s="25"/>
      <c r="N143" s="13"/>
      <c r="O143" s="14"/>
      <c r="P143" s="17"/>
      <c r="Q143" s="80"/>
      <c r="R143" s="93"/>
      <c r="S143" s="94"/>
      <c r="T143" s="17"/>
      <c r="U143" s="78"/>
      <c r="V143" s="106"/>
      <c r="W143" s="130"/>
      <c r="X143" s="82" t="s">
        <v>255</v>
      </c>
      <c r="Y143" s="76" t="str">
        <f t="shared" si="20"/>
        <v>no</v>
      </c>
      <c r="Z143" s="152"/>
      <c r="AA143" s="152"/>
      <c r="AB143" s="138"/>
      <c r="AC143" s="142"/>
      <c r="AD143" s="138"/>
      <c r="AE143" s="142"/>
      <c r="AF143" s="138"/>
      <c r="AG143" s="142"/>
      <c r="AH143" s="148"/>
      <c r="AI143" s="148"/>
      <c r="AJ143" s="138"/>
      <c r="AK143" s="142"/>
      <c r="AL143" s="154"/>
      <c r="AM143" s="76" t="str">
        <f t="shared" si="18"/>
        <v>no</v>
      </c>
      <c r="AN143" s="84"/>
      <c r="AO143" s="154"/>
      <c r="AP143" s="154"/>
      <c r="AQ143" s="164"/>
      <c r="AR143" s="18"/>
      <c r="AS143" s="18"/>
      <c r="AT143" s="165"/>
      <c r="AU143" s="164"/>
      <c r="AV143" s="18"/>
      <c r="AW143" s="18"/>
      <c r="AX143" s="165"/>
      <c r="AY143" s="218"/>
      <c r="AZ143" s="218"/>
      <c r="BA143" s="218"/>
      <c r="BB143" s="164"/>
      <c r="BC143" s="212"/>
      <c r="BD143" s="164"/>
      <c r="BE143" s="18"/>
      <c r="BF143" s="18"/>
      <c r="BG143" s="18"/>
      <c r="BH143" s="18"/>
      <c r="BI143" s="18"/>
      <c r="BJ143" s="18"/>
      <c r="BK143" s="18"/>
      <c r="BL143" s="165"/>
      <c r="BM143" s="194"/>
    </row>
    <row r="144" spans="1:65" x14ac:dyDescent="0.25">
      <c r="A144" s="42">
        <v>140</v>
      </c>
      <c r="B144" s="43" t="s">
        <v>773</v>
      </c>
      <c r="C144" s="2" t="s">
        <v>179</v>
      </c>
      <c r="D144" s="3" t="s">
        <v>203</v>
      </c>
      <c r="E144" s="8"/>
      <c r="F144" s="56"/>
      <c r="G144" s="18"/>
      <c r="H144" s="18"/>
      <c r="I144" s="58"/>
      <c r="J144" s="76" t="str">
        <f t="shared" si="19"/>
        <v>no</v>
      </c>
      <c r="K144" s="66" t="str">
        <f t="shared" si="17"/>
        <v>no</v>
      </c>
      <c r="L144" s="13"/>
      <c r="M144" s="25"/>
      <c r="N144" s="13"/>
      <c r="O144" s="14"/>
      <c r="P144" s="17"/>
      <c r="Q144" s="80"/>
      <c r="R144" s="93"/>
      <c r="S144" s="94"/>
      <c r="T144" s="17"/>
      <c r="U144" s="78"/>
      <c r="V144" s="106"/>
      <c r="W144" s="130"/>
      <c r="X144" s="82" t="s">
        <v>255</v>
      </c>
      <c r="Y144" s="76" t="str">
        <f t="shared" si="20"/>
        <v>no</v>
      </c>
      <c r="Z144" s="152"/>
      <c r="AA144" s="152"/>
      <c r="AB144" s="138"/>
      <c r="AC144" s="142"/>
      <c r="AD144" s="138"/>
      <c r="AE144" s="142"/>
      <c r="AF144" s="138"/>
      <c r="AG144" s="142"/>
      <c r="AH144" s="148"/>
      <c r="AI144" s="148"/>
      <c r="AJ144" s="138"/>
      <c r="AK144" s="142"/>
      <c r="AL144" s="154"/>
      <c r="AM144" s="76" t="str">
        <f t="shared" si="18"/>
        <v>no</v>
      </c>
      <c r="AN144" s="84"/>
      <c r="AO144" s="154"/>
      <c r="AP144" s="154"/>
      <c r="AQ144" s="164"/>
      <c r="AR144" s="18"/>
      <c r="AS144" s="18"/>
      <c r="AT144" s="165"/>
      <c r="AU144" s="164"/>
      <c r="AV144" s="18"/>
      <c r="AW144" s="18"/>
      <c r="AX144" s="165"/>
      <c r="AY144" s="218"/>
      <c r="AZ144" s="218"/>
      <c r="BA144" s="218"/>
      <c r="BB144" s="164"/>
      <c r="BC144" s="212"/>
      <c r="BD144" s="164"/>
      <c r="BE144" s="18"/>
      <c r="BF144" s="18"/>
      <c r="BG144" s="18"/>
      <c r="BH144" s="18"/>
      <c r="BI144" s="18"/>
      <c r="BJ144" s="18"/>
      <c r="BK144" s="18"/>
      <c r="BL144" s="165"/>
      <c r="BM144" s="194"/>
    </row>
    <row r="145" spans="1:65" x14ac:dyDescent="0.25">
      <c r="A145" s="42">
        <v>141</v>
      </c>
      <c r="B145" s="43" t="s">
        <v>774</v>
      </c>
      <c r="C145" s="2" t="s">
        <v>179</v>
      </c>
      <c r="D145" s="3" t="s">
        <v>69</v>
      </c>
      <c r="E145" s="8"/>
      <c r="F145" s="56"/>
      <c r="G145" s="18"/>
      <c r="H145" s="18"/>
      <c r="I145" s="58"/>
      <c r="J145" s="76" t="str">
        <f t="shared" si="19"/>
        <v>no</v>
      </c>
      <c r="K145" s="66" t="str">
        <f t="shared" si="17"/>
        <v>no</v>
      </c>
      <c r="L145" s="13"/>
      <c r="M145" s="25"/>
      <c r="N145" s="13"/>
      <c r="O145" s="14"/>
      <c r="P145" s="17"/>
      <c r="Q145" s="80"/>
      <c r="R145" s="93"/>
      <c r="S145" s="94"/>
      <c r="T145" s="17"/>
      <c r="U145" s="78"/>
      <c r="V145" s="106"/>
      <c r="W145" s="130"/>
      <c r="X145" s="82" t="s">
        <v>255</v>
      </c>
      <c r="Y145" s="76" t="str">
        <f t="shared" si="20"/>
        <v>no</v>
      </c>
      <c r="Z145" s="152"/>
      <c r="AA145" s="152"/>
      <c r="AB145" s="138"/>
      <c r="AC145" s="142"/>
      <c r="AD145" s="138"/>
      <c r="AE145" s="142"/>
      <c r="AF145" s="138"/>
      <c r="AG145" s="142"/>
      <c r="AH145" s="148"/>
      <c r="AI145" s="148"/>
      <c r="AJ145" s="138"/>
      <c r="AK145" s="142"/>
      <c r="AL145" s="154"/>
      <c r="AM145" s="76" t="str">
        <f t="shared" si="18"/>
        <v>no</v>
      </c>
      <c r="AN145" s="84"/>
      <c r="AO145" s="154"/>
      <c r="AP145" s="154"/>
      <c r="AQ145" s="164"/>
      <c r="AR145" s="18"/>
      <c r="AS145" s="18"/>
      <c r="AT145" s="165"/>
      <c r="AU145" s="164"/>
      <c r="AV145" s="18"/>
      <c r="AW145" s="18"/>
      <c r="AX145" s="165"/>
      <c r="AY145" s="218"/>
      <c r="AZ145" s="218"/>
      <c r="BA145" s="218"/>
      <c r="BB145" s="164"/>
      <c r="BC145" s="212"/>
      <c r="BD145" s="164"/>
      <c r="BE145" s="18"/>
      <c r="BF145" s="18"/>
      <c r="BG145" s="18"/>
      <c r="BH145" s="18"/>
      <c r="BI145" s="18"/>
      <c r="BJ145" s="18"/>
      <c r="BK145" s="18"/>
      <c r="BL145" s="165"/>
      <c r="BM145" s="194"/>
    </row>
    <row r="146" spans="1:65" ht="102" x14ac:dyDescent="0.25">
      <c r="A146" s="42">
        <v>142</v>
      </c>
      <c r="B146" s="43" t="s">
        <v>406</v>
      </c>
      <c r="C146" s="2" t="s">
        <v>180</v>
      </c>
      <c r="D146" s="3" t="s">
        <v>85</v>
      </c>
      <c r="E146" s="10" t="s">
        <v>229</v>
      </c>
      <c r="F146" s="56" t="s">
        <v>407</v>
      </c>
      <c r="G146" s="18" t="s">
        <v>409</v>
      </c>
      <c r="H146" s="18"/>
      <c r="I146" s="58" t="s">
        <v>582</v>
      </c>
      <c r="J146" s="76" t="str">
        <f t="shared" si="19"/>
        <v>yes</v>
      </c>
      <c r="K146" s="66" t="str">
        <f t="shared" si="17"/>
        <v>yes</v>
      </c>
      <c r="L146" s="13">
        <v>2013</v>
      </c>
      <c r="M146" s="25">
        <v>1042</v>
      </c>
      <c r="N146" s="13">
        <v>2030</v>
      </c>
      <c r="O146" s="14" t="s">
        <v>259</v>
      </c>
      <c r="P146" s="17">
        <v>-0.26</v>
      </c>
      <c r="Q146" s="80"/>
      <c r="R146" s="93"/>
      <c r="S146" s="94"/>
      <c r="T146" s="17"/>
      <c r="U146" s="78"/>
      <c r="V146" s="106"/>
      <c r="W146" s="130"/>
      <c r="X146" s="89" t="s">
        <v>408</v>
      </c>
      <c r="Y146" s="76" t="str">
        <f t="shared" si="20"/>
        <v>no</v>
      </c>
      <c r="Z146" s="152"/>
      <c r="AA146" s="152"/>
      <c r="AB146" s="138"/>
      <c r="AC146" s="142"/>
      <c r="AD146" s="138"/>
      <c r="AE146" s="142"/>
      <c r="AF146" s="138"/>
      <c r="AG146" s="142"/>
      <c r="AH146" s="148"/>
      <c r="AI146" s="148"/>
      <c r="AJ146" s="138"/>
      <c r="AK146" s="142"/>
      <c r="AL146" s="154"/>
      <c r="AM146" s="76" t="str">
        <f t="shared" si="18"/>
        <v>yes</v>
      </c>
      <c r="AN146" s="84" t="s">
        <v>816</v>
      </c>
      <c r="AO146" s="154" t="s">
        <v>817</v>
      </c>
      <c r="AP146" s="154" t="s">
        <v>814</v>
      </c>
      <c r="AQ146" s="161"/>
      <c r="AR146" s="162"/>
      <c r="AS146" s="162"/>
      <c r="AT146" s="163"/>
      <c r="AU146" s="161"/>
      <c r="AV146" s="162"/>
      <c r="AW146" s="162"/>
      <c r="AX146" s="163"/>
      <c r="AY146" s="221"/>
      <c r="AZ146" s="221"/>
      <c r="BA146" s="221"/>
      <c r="BB146" s="172"/>
      <c r="BC146" s="212"/>
      <c r="BD146" s="205">
        <f>1.7%*1065*22%*1000</f>
        <v>3983.1000000000004</v>
      </c>
      <c r="BE146" s="206">
        <f>9%*1065*22%*1000</f>
        <v>21087</v>
      </c>
      <c r="BF146" s="206">
        <f>7%*1065*22%*1000</f>
        <v>16401.000000000004</v>
      </c>
      <c r="BG146" s="206">
        <f>4.2%*1065*22%*1000</f>
        <v>9840.6</v>
      </c>
      <c r="BH146" s="206">
        <f>1%*1065*22%*1000</f>
        <v>2343</v>
      </c>
      <c r="BI146" s="206">
        <f>1065*22%*1000</f>
        <v>234300</v>
      </c>
      <c r="BJ146" s="206"/>
      <c r="BK146" s="206"/>
      <c r="BL146" s="207"/>
      <c r="BM146" s="196" t="s">
        <v>872</v>
      </c>
    </row>
    <row r="147" spans="1:65" ht="25.5" x14ac:dyDescent="0.25">
      <c r="A147" s="42">
        <v>143</v>
      </c>
      <c r="B147" s="43" t="s">
        <v>270</v>
      </c>
      <c r="C147" s="2" t="s">
        <v>180</v>
      </c>
      <c r="D147" s="3" t="s">
        <v>8</v>
      </c>
      <c r="E147" s="10" t="s">
        <v>230</v>
      </c>
      <c r="F147" s="56" t="s">
        <v>271</v>
      </c>
      <c r="G147" s="18" t="s">
        <v>580</v>
      </c>
      <c r="H147" s="18" t="s">
        <v>580</v>
      </c>
      <c r="I147" s="58" t="s">
        <v>582</v>
      </c>
      <c r="J147" s="76" t="str">
        <f t="shared" si="19"/>
        <v>yes</v>
      </c>
      <c r="K147" s="66" t="str">
        <f t="shared" si="17"/>
        <v>yes</v>
      </c>
      <c r="L147" s="13">
        <v>2005</v>
      </c>
      <c r="M147" s="25"/>
      <c r="N147" s="13">
        <v>2030</v>
      </c>
      <c r="O147" s="121" t="s">
        <v>259</v>
      </c>
      <c r="P147" s="120" t="s">
        <v>759</v>
      </c>
      <c r="Q147" s="80"/>
      <c r="R147" s="93"/>
      <c r="S147" s="94"/>
      <c r="T147" s="17"/>
      <c r="U147" s="78"/>
      <c r="V147" s="106"/>
      <c r="W147" s="130"/>
      <c r="X147" s="85"/>
      <c r="Y147" s="76" t="str">
        <f t="shared" si="20"/>
        <v>no</v>
      </c>
      <c r="Z147" s="152"/>
      <c r="AA147" s="152"/>
      <c r="AB147" s="138"/>
      <c r="AC147" s="142"/>
      <c r="AD147" s="138"/>
      <c r="AE147" s="142"/>
      <c r="AF147" s="138"/>
      <c r="AG147" s="142"/>
      <c r="AH147" s="148"/>
      <c r="AI147" s="148"/>
      <c r="AJ147" s="138"/>
      <c r="AK147" s="142"/>
      <c r="AL147" s="154"/>
      <c r="AM147" s="76" t="str">
        <f t="shared" si="18"/>
        <v>no</v>
      </c>
      <c r="AN147" s="84"/>
      <c r="AO147" s="154"/>
      <c r="AP147" s="154"/>
      <c r="AQ147" s="164"/>
      <c r="AR147" s="18"/>
      <c r="AS147" s="18"/>
      <c r="AT147" s="165"/>
      <c r="AU147" s="164"/>
      <c r="AV147" s="18"/>
      <c r="AW147" s="18"/>
      <c r="AX147" s="165"/>
      <c r="AY147" s="218"/>
      <c r="AZ147" s="218"/>
      <c r="BA147" s="218"/>
      <c r="BB147" s="164"/>
      <c r="BC147" s="212"/>
      <c r="BD147" s="164"/>
      <c r="BE147" s="18"/>
      <c r="BF147" s="18"/>
      <c r="BG147" s="18"/>
      <c r="BH147" s="18"/>
      <c r="BI147" s="18"/>
      <c r="BJ147" s="18"/>
      <c r="BK147" s="18"/>
      <c r="BL147" s="165"/>
      <c r="BM147" s="194"/>
    </row>
    <row r="148" spans="1:65" ht="38.25" x14ac:dyDescent="0.25">
      <c r="A148" s="42">
        <v>144</v>
      </c>
      <c r="B148" s="43" t="s">
        <v>459</v>
      </c>
      <c r="C148" s="2" t="s">
        <v>180</v>
      </c>
      <c r="D148" s="3" t="s">
        <v>115</v>
      </c>
      <c r="E148" s="239" t="s">
        <v>858</v>
      </c>
      <c r="F148" s="56" t="s">
        <v>598</v>
      </c>
      <c r="G148" s="18"/>
      <c r="H148" s="231" t="s">
        <v>859</v>
      </c>
      <c r="I148" s="235" t="s">
        <v>582</v>
      </c>
      <c r="J148" s="76" t="str">
        <f t="shared" si="19"/>
        <v>yes</v>
      </c>
      <c r="K148" s="66" t="str">
        <f t="shared" si="17"/>
        <v>yes</v>
      </c>
      <c r="L148" s="13">
        <v>2005</v>
      </c>
      <c r="M148" s="25"/>
      <c r="N148" s="13">
        <v>2030</v>
      </c>
      <c r="O148" s="14" t="s">
        <v>259</v>
      </c>
      <c r="P148" s="17">
        <v>-0.3</v>
      </c>
      <c r="Q148" s="80"/>
      <c r="R148" s="93"/>
      <c r="S148" s="94"/>
      <c r="T148" s="17"/>
      <c r="U148" s="78"/>
      <c r="V148" s="106"/>
      <c r="W148" s="130"/>
      <c r="X148" s="84"/>
      <c r="Y148" s="76" t="str">
        <f t="shared" si="20"/>
        <v>no</v>
      </c>
      <c r="Z148" s="152"/>
      <c r="AA148" s="152"/>
      <c r="AB148" s="138"/>
      <c r="AC148" s="142"/>
      <c r="AD148" s="138"/>
      <c r="AE148" s="142"/>
      <c r="AF148" s="138"/>
      <c r="AG148" s="142"/>
      <c r="AH148" s="148"/>
      <c r="AI148" s="148"/>
      <c r="AJ148" s="138"/>
      <c r="AK148" s="142"/>
      <c r="AL148" s="154"/>
      <c r="AM148" s="76" t="str">
        <f t="shared" si="18"/>
        <v>no</v>
      </c>
      <c r="AN148" s="84"/>
      <c r="AO148" s="154"/>
      <c r="AP148" s="154"/>
      <c r="AQ148" s="164"/>
      <c r="AR148" s="18"/>
      <c r="AS148" s="18"/>
      <c r="AT148" s="165"/>
      <c r="AU148" s="164"/>
      <c r="AV148" s="18"/>
      <c r="AW148" s="18"/>
      <c r="AX148" s="165"/>
      <c r="AY148" s="218"/>
      <c r="AZ148" s="218"/>
      <c r="BA148" s="218"/>
      <c r="BB148" s="164"/>
      <c r="BC148" s="212"/>
      <c r="BD148" s="164"/>
      <c r="BE148" s="18"/>
      <c r="BF148" s="18"/>
      <c r="BG148" s="18"/>
      <c r="BH148" s="18"/>
      <c r="BI148" s="18"/>
      <c r="BJ148" s="18"/>
      <c r="BK148" s="18"/>
      <c r="BL148" s="165"/>
      <c r="BM148" s="194"/>
    </row>
    <row r="149" spans="1:65" ht="51" x14ac:dyDescent="0.25">
      <c r="A149" s="42">
        <v>145</v>
      </c>
      <c r="B149" s="43" t="s">
        <v>393</v>
      </c>
      <c r="C149" s="2" t="s">
        <v>181</v>
      </c>
      <c r="D149" s="3" t="s">
        <v>79</v>
      </c>
      <c r="E149" s="10" t="s">
        <v>231</v>
      </c>
      <c r="F149" s="56" t="s">
        <v>394</v>
      </c>
      <c r="G149" s="18" t="s">
        <v>395</v>
      </c>
      <c r="H149" s="59" t="s">
        <v>714</v>
      </c>
      <c r="I149" s="58" t="s">
        <v>582</v>
      </c>
      <c r="J149" s="76" t="str">
        <f t="shared" si="19"/>
        <v>yes</v>
      </c>
      <c r="K149" s="66" t="str">
        <f t="shared" si="17"/>
        <v>yes</v>
      </c>
      <c r="L149" s="13" t="s">
        <v>254</v>
      </c>
      <c r="M149" s="25">
        <v>2881</v>
      </c>
      <c r="N149" s="13">
        <v>2030</v>
      </c>
      <c r="O149" s="14" t="s">
        <v>259</v>
      </c>
      <c r="P149" s="17">
        <v>-0.28999999999999998</v>
      </c>
      <c r="Q149" s="80">
        <v>-0.41</v>
      </c>
      <c r="R149" s="93"/>
      <c r="S149" s="94"/>
      <c r="T149" s="17"/>
      <c r="U149" s="78"/>
      <c r="V149" s="106"/>
      <c r="W149" s="130"/>
      <c r="X149" s="85"/>
      <c r="Y149" s="76" t="str">
        <f t="shared" si="20"/>
        <v>yes</v>
      </c>
      <c r="Z149" s="228" t="s">
        <v>816</v>
      </c>
      <c r="AA149" s="228" t="s">
        <v>806</v>
      </c>
      <c r="AB149" s="138"/>
      <c r="AC149" s="142"/>
      <c r="AD149" s="229">
        <v>0.22</v>
      </c>
      <c r="AE149" s="142"/>
      <c r="AF149" s="138"/>
      <c r="AG149" s="142"/>
      <c r="AH149" s="148"/>
      <c r="AI149" s="148"/>
      <c r="AJ149" s="138"/>
      <c r="AK149" s="142"/>
      <c r="AL149" s="224" t="s">
        <v>848</v>
      </c>
      <c r="AM149" s="76" t="str">
        <f t="shared" si="18"/>
        <v>no</v>
      </c>
      <c r="AN149" s="84"/>
      <c r="AO149" s="154"/>
      <c r="AP149" s="154"/>
      <c r="AQ149" s="164"/>
      <c r="AR149" s="18"/>
      <c r="AS149" s="18"/>
      <c r="AT149" s="165"/>
      <c r="AU149" s="164"/>
      <c r="AV149" s="18"/>
      <c r="AW149" s="18"/>
      <c r="AX149" s="165"/>
      <c r="AY149" s="218"/>
      <c r="AZ149" s="218"/>
      <c r="BA149" s="218"/>
      <c r="BB149" s="164"/>
      <c r="BC149" s="212"/>
      <c r="BD149" s="164"/>
      <c r="BE149" s="18"/>
      <c r="BF149" s="18"/>
      <c r="BG149" s="18"/>
      <c r="BH149" s="18"/>
      <c r="BI149" s="18"/>
      <c r="BJ149" s="18"/>
      <c r="BK149" s="18"/>
      <c r="BL149" s="165"/>
      <c r="BM149" s="194"/>
    </row>
    <row r="150" spans="1:65" x14ac:dyDescent="0.25">
      <c r="A150" s="42">
        <v>146</v>
      </c>
      <c r="B150" s="43" t="s">
        <v>484</v>
      </c>
      <c r="C150" s="2" t="s">
        <v>181</v>
      </c>
      <c r="D150" s="3" t="s">
        <v>193</v>
      </c>
      <c r="E150" s="10" t="s">
        <v>232</v>
      </c>
      <c r="F150" s="56" t="s">
        <v>485</v>
      </c>
      <c r="G150" s="18" t="s">
        <v>580</v>
      </c>
      <c r="H150" s="18" t="s">
        <v>582</v>
      </c>
      <c r="I150" s="58" t="s">
        <v>582</v>
      </c>
      <c r="J150" s="76" t="str">
        <f t="shared" si="19"/>
        <v>yes</v>
      </c>
      <c r="K150" s="66" t="str">
        <f t="shared" si="17"/>
        <v>yes</v>
      </c>
      <c r="L150" s="13" t="s">
        <v>254</v>
      </c>
      <c r="M150" s="25">
        <v>851</v>
      </c>
      <c r="N150" s="13">
        <v>2030</v>
      </c>
      <c r="O150" s="14" t="s">
        <v>259</v>
      </c>
      <c r="P150" s="17">
        <v>-0.37</v>
      </c>
      <c r="Q150" s="80"/>
      <c r="R150" s="93"/>
      <c r="S150" s="94"/>
      <c r="T150" s="17"/>
      <c r="U150" s="78"/>
      <c r="V150" s="106"/>
      <c r="W150" s="130"/>
      <c r="X150" s="85"/>
      <c r="Y150" s="76" t="str">
        <f t="shared" si="20"/>
        <v>no</v>
      </c>
      <c r="Z150" s="152"/>
      <c r="AA150" s="152"/>
      <c r="AB150" s="138"/>
      <c r="AC150" s="142"/>
      <c r="AD150" s="138"/>
      <c r="AE150" s="142"/>
      <c r="AF150" s="138"/>
      <c r="AG150" s="142"/>
      <c r="AH150" s="148"/>
      <c r="AI150" s="148"/>
      <c r="AJ150" s="138"/>
      <c r="AK150" s="142"/>
      <c r="AL150" s="154"/>
      <c r="AM150" s="76" t="str">
        <f t="shared" si="18"/>
        <v>no</v>
      </c>
      <c r="AN150" s="84"/>
      <c r="AO150" s="154"/>
      <c r="AP150" s="154"/>
      <c r="AQ150" s="164"/>
      <c r="AR150" s="18"/>
      <c r="AS150" s="18"/>
      <c r="AT150" s="165"/>
      <c r="AU150" s="164"/>
      <c r="AV150" s="18"/>
      <c r="AW150" s="18"/>
      <c r="AX150" s="165"/>
      <c r="AY150" s="218"/>
      <c r="AZ150" s="218"/>
      <c r="BA150" s="218"/>
      <c r="BB150" s="164"/>
      <c r="BC150" s="212"/>
      <c r="BD150" s="164"/>
      <c r="BE150" s="18"/>
      <c r="BF150" s="18"/>
      <c r="BG150" s="18"/>
      <c r="BH150" s="18"/>
      <c r="BI150" s="18"/>
      <c r="BJ150" s="18"/>
      <c r="BK150" s="18"/>
      <c r="BL150" s="165"/>
      <c r="BM150" s="194"/>
    </row>
    <row r="151" spans="1:65" ht="114.75" x14ac:dyDescent="0.25">
      <c r="A151" s="42">
        <v>147</v>
      </c>
      <c r="B151" s="43" t="s">
        <v>453</v>
      </c>
      <c r="C151" s="2" t="s">
        <v>181</v>
      </c>
      <c r="D151" s="3" t="s">
        <v>110</v>
      </c>
      <c r="E151" s="10" t="s">
        <v>233</v>
      </c>
      <c r="F151" s="56" t="s">
        <v>454</v>
      </c>
      <c r="G151" s="18" t="s">
        <v>455</v>
      </c>
      <c r="H151" s="231" t="s">
        <v>860</v>
      </c>
      <c r="I151" s="58" t="s">
        <v>582</v>
      </c>
      <c r="J151" s="76" t="str">
        <f t="shared" si="19"/>
        <v>no</v>
      </c>
      <c r="K151" s="66" t="str">
        <f t="shared" si="17"/>
        <v>no</v>
      </c>
      <c r="L151" s="13"/>
      <c r="M151" s="25"/>
      <c r="N151" s="13"/>
      <c r="O151" s="14"/>
      <c r="P151" s="17"/>
      <c r="Q151" s="80"/>
      <c r="R151" s="93"/>
      <c r="S151" s="94"/>
      <c r="T151" s="17"/>
      <c r="U151" s="78"/>
      <c r="V151" s="106"/>
      <c r="W151" s="130"/>
      <c r="X151" s="82" t="s">
        <v>255</v>
      </c>
      <c r="Y151" s="76" t="str">
        <f t="shared" si="20"/>
        <v>no</v>
      </c>
      <c r="Z151" s="152"/>
      <c r="AA151" s="152"/>
      <c r="AB151" s="138"/>
      <c r="AC151" s="142"/>
      <c r="AD151" s="138"/>
      <c r="AE151" s="142"/>
      <c r="AF151" s="138"/>
      <c r="AG151" s="142"/>
      <c r="AH151" s="148"/>
      <c r="AI151" s="148"/>
      <c r="AJ151" s="138"/>
      <c r="AK151" s="142"/>
      <c r="AL151" s="154"/>
      <c r="AM151" s="76" t="str">
        <f t="shared" si="18"/>
        <v>no</v>
      </c>
      <c r="AN151" s="84"/>
      <c r="AO151" s="154"/>
      <c r="AP151" s="154"/>
      <c r="AQ151" s="164"/>
      <c r="AR151" s="18"/>
      <c r="AS151" s="18"/>
      <c r="AT151" s="165"/>
      <c r="AU151" s="164"/>
      <c r="AV151" s="18"/>
      <c r="AW151" s="18"/>
      <c r="AX151" s="165"/>
      <c r="AY151" s="218"/>
      <c r="AZ151" s="218"/>
      <c r="BA151" s="218"/>
      <c r="BB151" s="164"/>
      <c r="BC151" s="212"/>
      <c r="BD151" s="164"/>
      <c r="BE151" s="18"/>
      <c r="BF151" s="18"/>
      <c r="BG151" s="18"/>
      <c r="BH151" s="18"/>
      <c r="BI151" s="18"/>
      <c r="BJ151" s="18"/>
      <c r="BK151" s="18"/>
      <c r="BL151" s="165"/>
      <c r="BM151" s="194"/>
    </row>
    <row r="152" spans="1:65" ht="178.5" x14ac:dyDescent="0.25">
      <c r="A152" s="42">
        <v>148</v>
      </c>
      <c r="B152" s="43" t="s">
        <v>533</v>
      </c>
      <c r="C152" s="2" t="s">
        <v>181</v>
      </c>
      <c r="D152" s="3" t="s">
        <v>155</v>
      </c>
      <c r="E152" s="10" t="s">
        <v>234</v>
      </c>
      <c r="F152" s="56" t="s">
        <v>534</v>
      </c>
      <c r="G152" s="18" t="s">
        <v>535</v>
      </c>
      <c r="H152" s="231" t="s">
        <v>861</v>
      </c>
      <c r="I152" s="58" t="s">
        <v>582</v>
      </c>
      <c r="J152" s="76" t="str">
        <f t="shared" si="19"/>
        <v>yes</v>
      </c>
      <c r="K152" s="66" t="str">
        <f t="shared" si="17"/>
        <v>yes</v>
      </c>
      <c r="L152" s="13" t="s">
        <v>254</v>
      </c>
      <c r="M152" s="25">
        <v>555</v>
      </c>
      <c r="N152" s="13">
        <v>2030</v>
      </c>
      <c r="O152" s="14" t="s">
        <v>259</v>
      </c>
      <c r="P152" s="17">
        <v>-0.2</v>
      </c>
      <c r="Q152" s="80">
        <v>-0.25</v>
      </c>
      <c r="R152" s="93"/>
      <c r="S152" s="94"/>
      <c r="T152" s="17"/>
      <c r="U152" s="78"/>
      <c r="V152" s="106">
        <v>-0.3</v>
      </c>
      <c r="W152" s="130"/>
      <c r="X152" s="85"/>
      <c r="Y152" s="76" t="str">
        <f t="shared" si="20"/>
        <v>yes</v>
      </c>
      <c r="Z152" s="152" t="s">
        <v>816</v>
      </c>
      <c r="AA152" s="152" t="s">
        <v>805</v>
      </c>
      <c r="AB152" s="138"/>
      <c r="AC152" s="142"/>
      <c r="AD152" s="138"/>
      <c r="AE152" s="142"/>
      <c r="AF152" s="138">
        <v>0.2</v>
      </c>
      <c r="AG152" s="142"/>
      <c r="AH152" s="148"/>
      <c r="AI152" s="148"/>
      <c r="AJ152" s="138">
        <v>0.3</v>
      </c>
      <c r="AK152" s="142"/>
      <c r="AL152" s="154" t="s">
        <v>786</v>
      </c>
      <c r="AM152" s="76" t="str">
        <f t="shared" si="18"/>
        <v>no</v>
      </c>
      <c r="AN152" s="84"/>
      <c r="AO152" s="154"/>
      <c r="AP152" s="154"/>
      <c r="AQ152" s="164"/>
      <c r="AR152" s="18"/>
      <c r="AS152" s="18"/>
      <c r="AT152" s="165"/>
      <c r="AU152" s="164"/>
      <c r="AV152" s="18"/>
      <c r="AW152" s="18"/>
      <c r="AX152" s="165"/>
      <c r="AY152" s="218"/>
      <c r="AZ152" s="218"/>
      <c r="BA152" s="218"/>
      <c r="BB152" s="164"/>
      <c r="BC152" s="212"/>
      <c r="BD152" s="164"/>
      <c r="BE152" s="18"/>
      <c r="BF152" s="18"/>
      <c r="BG152" s="18"/>
      <c r="BH152" s="18"/>
      <c r="BI152" s="18"/>
      <c r="BJ152" s="18"/>
      <c r="BK152" s="18"/>
      <c r="BL152" s="165"/>
      <c r="BM152" s="194"/>
    </row>
    <row r="153" spans="1:65" x14ac:dyDescent="0.25">
      <c r="A153" s="42">
        <v>149</v>
      </c>
      <c r="B153" s="43" t="s">
        <v>775</v>
      </c>
      <c r="C153" s="2" t="s">
        <v>181</v>
      </c>
      <c r="D153" s="3" t="s">
        <v>198</v>
      </c>
      <c r="E153" s="8" t="s">
        <v>211</v>
      </c>
      <c r="F153" s="56"/>
      <c r="G153" s="18"/>
      <c r="H153" s="18"/>
      <c r="I153" s="58"/>
      <c r="J153" s="76" t="str">
        <f t="shared" si="19"/>
        <v>no</v>
      </c>
      <c r="K153" s="66" t="str">
        <f t="shared" si="17"/>
        <v>no</v>
      </c>
      <c r="L153" s="13"/>
      <c r="M153" s="25"/>
      <c r="N153" s="13"/>
      <c r="O153" s="14"/>
      <c r="P153" s="17"/>
      <c r="Q153" s="80"/>
      <c r="R153" s="93"/>
      <c r="S153" s="94"/>
      <c r="T153" s="17"/>
      <c r="U153" s="78"/>
      <c r="V153" s="106"/>
      <c r="W153" s="130"/>
      <c r="X153" s="82" t="s">
        <v>255</v>
      </c>
      <c r="Y153" s="76" t="str">
        <f t="shared" si="20"/>
        <v>no</v>
      </c>
      <c r="Z153" s="152"/>
      <c r="AA153" s="152"/>
      <c r="AB153" s="138"/>
      <c r="AC153" s="142"/>
      <c r="AD153" s="138"/>
      <c r="AE153" s="142"/>
      <c r="AF153" s="138"/>
      <c r="AG153" s="142"/>
      <c r="AH153" s="148"/>
      <c r="AI153" s="148"/>
      <c r="AJ153" s="138"/>
      <c r="AK153" s="142"/>
      <c r="AL153" s="154"/>
      <c r="AM153" s="76" t="str">
        <f t="shared" si="18"/>
        <v>no</v>
      </c>
      <c r="AN153" s="84"/>
      <c r="AO153" s="154"/>
      <c r="AP153" s="154"/>
      <c r="AQ153" s="164"/>
      <c r="AR153" s="18"/>
      <c r="AS153" s="18"/>
      <c r="AT153" s="165"/>
      <c r="AU153" s="164"/>
      <c r="AV153" s="18"/>
      <c r="AW153" s="18"/>
      <c r="AX153" s="165"/>
      <c r="AY153" s="218"/>
      <c r="AZ153" s="218"/>
      <c r="BA153" s="218"/>
      <c r="BB153" s="164"/>
      <c r="BC153" s="212"/>
      <c r="BD153" s="164"/>
      <c r="BE153" s="18"/>
      <c r="BF153" s="18"/>
      <c r="BG153" s="18"/>
      <c r="BH153" s="18"/>
      <c r="BI153" s="18"/>
      <c r="BJ153" s="18"/>
      <c r="BK153" s="18"/>
      <c r="BL153" s="165"/>
      <c r="BM153" s="194"/>
    </row>
    <row r="154" spans="1:65" ht="25.5" x14ac:dyDescent="0.25">
      <c r="A154" s="42">
        <v>150</v>
      </c>
      <c r="B154" s="43" t="s">
        <v>433</v>
      </c>
      <c r="C154" s="2" t="s">
        <v>181</v>
      </c>
      <c r="D154" s="3" t="s">
        <v>99</v>
      </c>
      <c r="E154" s="239" t="s">
        <v>863</v>
      </c>
      <c r="F154" s="56" t="s">
        <v>434</v>
      </c>
      <c r="G154" s="18"/>
      <c r="H154" s="247" t="s">
        <v>862</v>
      </c>
      <c r="I154" s="235" t="s">
        <v>582</v>
      </c>
      <c r="J154" s="76" t="str">
        <f t="shared" si="19"/>
        <v>yes</v>
      </c>
      <c r="K154" s="66" t="str">
        <f t="shared" si="17"/>
        <v>yes</v>
      </c>
      <c r="L154" s="13">
        <v>2005</v>
      </c>
      <c r="M154" s="25"/>
      <c r="N154" s="22">
        <v>2030</v>
      </c>
      <c r="O154" s="121" t="s">
        <v>734</v>
      </c>
      <c r="P154" s="17"/>
      <c r="Q154" s="80"/>
      <c r="R154" s="102"/>
      <c r="S154" s="103"/>
      <c r="T154" s="17"/>
      <c r="U154" s="78"/>
      <c r="V154" s="17">
        <v>-0.35</v>
      </c>
      <c r="W154" s="78">
        <v>-0.45</v>
      </c>
      <c r="X154" s="83" t="s">
        <v>752</v>
      </c>
      <c r="Y154" s="76" t="str">
        <f t="shared" si="20"/>
        <v>no</v>
      </c>
      <c r="Z154" s="152"/>
      <c r="AA154" s="152"/>
      <c r="AB154" s="138"/>
      <c r="AC154" s="142"/>
      <c r="AD154" s="138"/>
      <c r="AE154" s="142"/>
      <c r="AF154" s="138"/>
      <c r="AG154" s="142"/>
      <c r="AH154" s="148"/>
      <c r="AI154" s="148"/>
      <c r="AJ154" s="138"/>
      <c r="AK154" s="142"/>
      <c r="AL154" s="154"/>
      <c r="AM154" s="76" t="str">
        <f t="shared" si="18"/>
        <v>no</v>
      </c>
      <c r="AN154" s="84"/>
      <c r="AO154" s="154"/>
      <c r="AP154" s="154"/>
      <c r="AQ154" s="164"/>
      <c r="AR154" s="18"/>
      <c r="AS154" s="18"/>
      <c r="AT154" s="165"/>
      <c r="AU154" s="164"/>
      <c r="AV154" s="18"/>
      <c r="AW154" s="18"/>
      <c r="AX154" s="165"/>
      <c r="AY154" s="218"/>
      <c r="AZ154" s="218"/>
      <c r="BA154" s="218"/>
      <c r="BB154" s="164"/>
      <c r="BC154" s="212"/>
      <c r="BD154" s="164"/>
      <c r="BE154" s="18"/>
      <c r="BF154" s="18"/>
      <c r="BG154" s="18"/>
      <c r="BH154" s="18"/>
      <c r="BI154" s="18"/>
      <c r="BJ154" s="18"/>
      <c r="BK154" s="18"/>
      <c r="BL154" s="165"/>
      <c r="BM154" s="194"/>
    </row>
    <row r="155" spans="1:65" x14ac:dyDescent="0.25">
      <c r="A155" s="42">
        <v>151</v>
      </c>
      <c r="B155" s="43" t="s">
        <v>478</v>
      </c>
      <c r="C155" s="2" t="s">
        <v>181</v>
      </c>
      <c r="D155" s="3" t="s">
        <v>125</v>
      </c>
      <c r="E155" s="10" t="s">
        <v>655</v>
      </c>
      <c r="F155" s="56" t="s">
        <v>479</v>
      </c>
      <c r="G155" s="18" t="s">
        <v>580</v>
      </c>
      <c r="H155" s="18" t="s">
        <v>580</v>
      </c>
      <c r="I155" s="58" t="s">
        <v>582</v>
      </c>
      <c r="J155" s="76" t="str">
        <f t="shared" si="19"/>
        <v>yes</v>
      </c>
      <c r="K155" s="66" t="str">
        <f t="shared" si="17"/>
        <v>yes</v>
      </c>
      <c r="L155" s="13" t="s">
        <v>254</v>
      </c>
      <c r="M155" s="24" t="s">
        <v>258</v>
      </c>
      <c r="N155" s="13">
        <v>2030</v>
      </c>
      <c r="O155" s="14" t="s">
        <v>259</v>
      </c>
      <c r="P155" s="17">
        <v>-0.7</v>
      </c>
      <c r="Q155" s="80"/>
      <c r="R155" s="93"/>
      <c r="S155" s="94"/>
      <c r="T155" s="17"/>
      <c r="U155" s="78"/>
      <c r="V155" s="131"/>
      <c r="W155" s="130"/>
      <c r="X155" s="83" t="s">
        <v>735</v>
      </c>
      <c r="Y155" s="76" t="str">
        <f t="shared" si="20"/>
        <v>no</v>
      </c>
      <c r="Z155" s="152"/>
      <c r="AA155" s="152"/>
      <c r="AB155" s="138"/>
      <c r="AC155" s="142"/>
      <c r="AD155" s="138"/>
      <c r="AE155" s="142"/>
      <c r="AF155" s="138"/>
      <c r="AG155" s="142"/>
      <c r="AH155" s="148"/>
      <c r="AI155" s="148"/>
      <c r="AJ155" s="138"/>
      <c r="AK155" s="142"/>
      <c r="AL155" s="154"/>
      <c r="AM155" s="76" t="str">
        <f t="shared" si="18"/>
        <v>no</v>
      </c>
      <c r="AN155" s="84"/>
      <c r="AO155" s="154"/>
      <c r="AP155" s="154"/>
      <c r="AQ155" s="164"/>
      <c r="AR155" s="18"/>
      <c r="AS155" s="18"/>
      <c r="AT155" s="165"/>
      <c r="AU155" s="164"/>
      <c r="AV155" s="18"/>
      <c r="AW155" s="18"/>
      <c r="AX155" s="165"/>
      <c r="AY155" s="218"/>
      <c r="AZ155" s="218"/>
      <c r="BA155" s="218"/>
      <c r="BB155" s="164"/>
      <c r="BC155" s="212"/>
      <c r="BD155" s="164"/>
      <c r="BE155" s="18"/>
      <c r="BF155" s="18"/>
      <c r="BG155" s="18"/>
      <c r="BH155" s="18"/>
      <c r="BI155" s="18"/>
      <c r="BJ155" s="18"/>
      <c r="BK155" s="18"/>
      <c r="BL155" s="165"/>
      <c r="BM155" s="194"/>
    </row>
    <row r="156" spans="1:65" ht="25.5" x14ac:dyDescent="0.25">
      <c r="A156" s="42">
        <v>152</v>
      </c>
      <c r="B156" s="43" t="s">
        <v>508</v>
      </c>
      <c r="C156" s="2" t="s">
        <v>181</v>
      </c>
      <c r="D156" s="3" t="s">
        <v>142</v>
      </c>
      <c r="E156" s="239" t="s">
        <v>864</v>
      </c>
      <c r="F156" s="56" t="s">
        <v>509</v>
      </c>
      <c r="G156" s="18"/>
      <c r="H156" s="18"/>
      <c r="I156" s="58" t="s">
        <v>582</v>
      </c>
      <c r="J156" s="76" t="str">
        <f t="shared" si="19"/>
        <v>yes</v>
      </c>
      <c r="K156" s="66" t="str">
        <f t="shared" si="17"/>
        <v>yes</v>
      </c>
      <c r="L156" s="13">
        <v>2005</v>
      </c>
      <c r="M156" s="25"/>
      <c r="N156" s="13">
        <v>2030</v>
      </c>
      <c r="O156" s="121" t="s">
        <v>734</v>
      </c>
      <c r="P156" s="106"/>
      <c r="Q156" s="80"/>
      <c r="R156" s="102"/>
      <c r="S156" s="94"/>
      <c r="T156" s="17"/>
      <c r="U156" s="78"/>
      <c r="V156" s="106"/>
      <c r="W156" s="134">
        <v>-0.36</v>
      </c>
      <c r="X156" s="83" t="s">
        <v>749</v>
      </c>
      <c r="Y156" s="76" t="str">
        <f t="shared" si="20"/>
        <v>no</v>
      </c>
      <c r="Z156" s="152"/>
      <c r="AA156" s="152"/>
      <c r="AB156" s="138"/>
      <c r="AC156" s="142"/>
      <c r="AD156" s="138"/>
      <c r="AE156" s="142"/>
      <c r="AF156" s="138"/>
      <c r="AG156" s="142"/>
      <c r="AH156" s="148"/>
      <c r="AI156" s="148"/>
      <c r="AJ156" s="138"/>
      <c r="AK156" s="142"/>
      <c r="AL156" s="154"/>
      <c r="AM156" s="76" t="str">
        <f t="shared" si="18"/>
        <v>no</v>
      </c>
      <c r="AN156" s="84"/>
      <c r="AO156" s="154"/>
      <c r="AP156" s="154"/>
      <c r="AQ156" s="164"/>
      <c r="AR156" s="18"/>
      <c r="AS156" s="18"/>
      <c r="AT156" s="165"/>
      <c r="AU156" s="164"/>
      <c r="AV156" s="18"/>
      <c r="AW156" s="18"/>
      <c r="AX156" s="165"/>
      <c r="AY156" s="218"/>
      <c r="AZ156" s="218"/>
      <c r="BA156" s="218"/>
      <c r="BB156" s="164"/>
      <c r="BC156" s="212"/>
      <c r="BD156" s="164"/>
      <c r="BE156" s="18"/>
      <c r="BF156" s="18"/>
      <c r="BG156" s="18"/>
      <c r="BH156" s="18"/>
      <c r="BI156" s="18"/>
      <c r="BJ156" s="18"/>
      <c r="BK156" s="18"/>
      <c r="BL156" s="165"/>
      <c r="BM156" s="194"/>
    </row>
    <row r="157" spans="1:65" ht="89.25" x14ac:dyDescent="0.25">
      <c r="A157" s="42">
        <v>153</v>
      </c>
      <c r="B157" s="43" t="s">
        <v>302</v>
      </c>
      <c r="C157" s="2" t="s">
        <v>181</v>
      </c>
      <c r="D157" s="3" t="s">
        <v>25</v>
      </c>
      <c r="E157" s="239" t="s">
        <v>865</v>
      </c>
      <c r="F157" s="56" t="s">
        <v>303</v>
      </c>
      <c r="G157" s="240" t="s">
        <v>866</v>
      </c>
      <c r="H157" s="231" t="s">
        <v>867</v>
      </c>
      <c r="I157" s="235" t="s">
        <v>582</v>
      </c>
      <c r="J157" s="76" t="str">
        <f t="shared" si="19"/>
        <v>yes</v>
      </c>
      <c r="K157" s="66" t="str">
        <f t="shared" si="17"/>
        <v>yes</v>
      </c>
      <c r="L157" s="13">
        <v>2005</v>
      </c>
      <c r="M157" s="25"/>
      <c r="N157" s="13">
        <v>2030</v>
      </c>
      <c r="O157" s="14" t="s">
        <v>734</v>
      </c>
      <c r="P157" s="17"/>
      <c r="Q157" s="80"/>
      <c r="R157" s="93"/>
      <c r="S157" s="94"/>
      <c r="T157" s="17"/>
      <c r="U157" s="78"/>
      <c r="V157" s="106">
        <v>-0.45</v>
      </c>
      <c r="W157" s="130"/>
      <c r="X157" s="83" t="s">
        <v>761</v>
      </c>
      <c r="Y157" s="76" t="str">
        <f t="shared" si="20"/>
        <v>yes</v>
      </c>
      <c r="Z157" s="152" t="s">
        <v>816</v>
      </c>
      <c r="AA157" s="152" t="s">
        <v>805</v>
      </c>
      <c r="AB157" s="138"/>
      <c r="AC157" s="142"/>
      <c r="AD157" s="138"/>
      <c r="AE157" s="142"/>
      <c r="AF157" s="138">
        <v>0.1</v>
      </c>
      <c r="AG157" s="142"/>
      <c r="AH157" s="148"/>
      <c r="AI157" s="148"/>
      <c r="AJ157" s="138"/>
      <c r="AK157" s="142"/>
      <c r="AL157" s="154"/>
      <c r="AM157" s="76" t="str">
        <f t="shared" si="18"/>
        <v>no</v>
      </c>
      <c r="AN157" s="84"/>
      <c r="AO157" s="154"/>
      <c r="AP157" s="154"/>
      <c r="AQ157" s="164"/>
      <c r="AR157" s="18"/>
      <c r="AS157" s="18"/>
      <c r="AT157" s="165"/>
      <c r="AU157" s="164"/>
      <c r="AV157" s="18"/>
      <c r="AW157" s="18"/>
      <c r="AX157" s="165"/>
      <c r="AY157" s="218"/>
      <c r="AZ157" s="218"/>
      <c r="BA157" s="218"/>
      <c r="BB157" s="164"/>
      <c r="BC157" s="212"/>
      <c r="BD157" s="164"/>
      <c r="BE157" s="18"/>
      <c r="BF157" s="18"/>
      <c r="BG157" s="18"/>
      <c r="BH157" s="18"/>
      <c r="BI157" s="18"/>
      <c r="BJ157" s="18"/>
      <c r="BK157" s="18"/>
      <c r="BL157" s="165"/>
      <c r="BM157" s="194"/>
    </row>
    <row r="158" spans="1:65" ht="38.25" x14ac:dyDescent="0.25">
      <c r="A158" s="42">
        <v>154</v>
      </c>
      <c r="B158" s="43" t="s">
        <v>472</v>
      </c>
      <c r="C158" s="2" t="s">
        <v>181</v>
      </c>
      <c r="D158" s="3" t="s">
        <v>192</v>
      </c>
      <c r="E158" s="8"/>
      <c r="F158" s="61" t="s">
        <v>473</v>
      </c>
      <c r="G158" s="18"/>
      <c r="H158" s="18"/>
      <c r="I158" s="58"/>
      <c r="J158" s="76" t="str">
        <f t="shared" si="19"/>
        <v>no</v>
      </c>
      <c r="K158" s="66" t="str">
        <f t="shared" si="17"/>
        <v>no</v>
      </c>
      <c r="L158" s="71"/>
      <c r="M158" s="71"/>
      <c r="N158" s="13">
        <v>2030</v>
      </c>
      <c r="O158" s="72"/>
      <c r="P158" s="17"/>
      <c r="Q158" s="80"/>
      <c r="R158" s="93"/>
      <c r="S158" s="94"/>
      <c r="T158" s="17"/>
      <c r="U158" s="78"/>
      <c r="V158" s="106"/>
      <c r="W158" s="130"/>
      <c r="X158" s="83" t="s">
        <v>750</v>
      </c>
      <c r="Y158" s="76" t="str">
        <f t="shared" si="20"/>
        <v>no</v>
      </c>
      <c r="Z158" s="152"/>
      <c r="AA158" s="152"/>
      <c r="AB158" s="138"/>
      <c r="AC158" s="142"/>
      <c r="AD158" s="138"/>
      <c r="AE158" s="142"/>
      <c r="AF158" s="138"/>
      <c r="AG158" s="142"/>
      <c r="AH158" s="148"/>
      <c r="AI158" s="148"/>
      <c r="AJ158" s="138"/>
      <c r="AK158" s="142"/>
      <c r="AL158" s="154"/>
      <c r="AM158" s="76" t="str">
        <f t="shared" si="18"/>
        <v>no</v>
      </c>
      <c r="AN158" s="84"/>
      <c r="AO158" s="154"/>
      <c r="AP158" s="154"/>
      <c r="AQ158" s="164"/>
      <c r="AR158" s="18"/>
      <c r="AS158" s="18"/>
      <c r="AT158" s="165"/>
      <c r="AU158" s="164"/>
      <c r="AV158" s="18"/>
      <c r="AW158" s="18"/>
      <c r="AX158" s="165"/>
      <c r="AY158" s="218"/>
      <c r="AZ158" s="218"/>
      <c r="BA158" s="218"/>
      <c r="BB158" s="164"/>
      <c r="BC158" s="212"/>
      <c r="BD158" s="164"/>
      <c r="BE158" s="18"/>
      <c r="BF158" s="18"/>
      <c r="BG158" s="18"/>
      <c r="BH158" s="18"/>
      <c r="BI158" s="18"/>
      <c r="BJ158" s="18"/>
      <c r="BK158" s="18"/>
      <c r="BL158" s="165"/>
      <c r="BM158" s="194"/>
    </row>
    <row r="159" spans="1:65" ht="51" x14ac:dyDescent="0.25">
      <c r="A159" s="42">
        <v>155</v>
      </c>
      <c r="B159" s="43" t="s">
        <v>512</v>
      </c>
      <c r="C159" s="2" t="s">
        <v>181</v>
      </c>
      <c r="D159" s="3" t="s">
        <v>144</v>
      </c>
      <c r="E159" s="8"/>
      <c r="F159" s="56" t="s">
        <v>513</v>
      </c>
      <c r="G159" s="18"/>
      <c r="H159" s="18"/>
      <c r="I159" s="58"/>
      <c r="J159" s="76" t="str">
        <f t="shared" si="19"/>
        <v>yes</v>
      </c>
      <c r="K159" s="66" t="str">
        <f t="shared" si="17"/>
        <v>yes</v>
      </c>
      <c r="L159" s="13">
        <v>2015</v>
      </c>
      <c r="M159" s="25"/>
      <c r="N159" s="13">
        <v>2030</v>
      </c>
      <c r="O159" s="14" t="s">
        <v>259</v>
      </c>
      <c r="P159" s="17">
        <v>-0.3</v>
      </c>
      <c r="Q159" s="80">
        <v>-0.45</v>
      </c>
      <c r="R159" s="93"/>
      <c r="S159" s="94"/>
      <c r="T159" s="17"/>
      <c r="U159" s="78"/>
      <c r="V159" s="106"/>
      <c r="W159" s="130"/>
      <c r="X159" s="84"/>
      <c r="Y159" s="76" t="str">
        <f t="shared" si="20"/>
        <v>no</v>
      </c>
      <c r="Z159" s="152"/>
      <c r="AA159" s="152"/>
      <c r="AB159" s="138"/>
      <c r="AC159" s="142"/>
      <c r="AD159" s="138"/>
      <c r="AE159" s="142"/>
      <c r="AF159" s="138"/>
      <c r="AG159" s="142"/>
      <c r="AH159" s="148"/>
      <c r="AI159" s="148"/>
      <c r="AJ159" s="138"/>
      <c r="AK159" s="142"/>
      <c r="AL159" s="154"/>
      <c r="AM159" s="76" t="str">
        <f t="shared" si="18"/>
        <v>no</v>
      </c>
      <c r="AN159" s="84"/>
      <c r="AO159" s="154"/>
      <c r="AP159" s="154"/>
      <c r="AQ159" s="164"/>
      <c r="AR159" s="18"/>
      <c r="AS159" s="18"/>
      <c r="AT159" s="165"/>
      <c r="AU159" s="164"/>
      <c r="AV159" s="18"/>
      <c r="AW159" s="18"/>
      <c r="AX159" s="165"/>
      <c r="AY159" s="218"/>
      <c r="AZ159" s="218"/>
      <c r="BA159" s="218"/>
      <c r="BB159" s="164"/>
      <c r="BC159" s="212"/>
      <c r="BD159" s="164"/>
      <c r="BE159" s="18"/>
      <c r="BF159" s="18"/>
      <c r="BG159" s="18"/>
      <c r="BH159" s="18"/>
      <c r="BI159" s="18"/>
      <c r="BJ159" s="18"/>
      <c r="BK159" s="18"/>
      <c r="BL159" s="165"/>
      <c r="BM159" s="194"/>
    </row>
    <row r="160" spans="1:65" ht="25.5" x14ac:dyDescent="0.25">
      <c r="A160" s="42">
        <v>156</v>
      </c>
      <c r="B160" s="43" t="s">
        <v>361</v>
      </c>
      <c r="C160" s="2" t="s">
        <v>181</v>
      </c>
      <c r="D160" s="3" t="s">
        <v>55</v>
      </c>
      <c r="E160" s="10" t="s">
        <v>656</v>
      </c>
      <c r="F160" s="56" t="s">
        <v>362</v>
      </c>
      <c r="G160" s="18"/>
      <c r="H160" s="18"/>
      <c r="I160" s="58"/>
      <c r="J160" s="76" t="str">
        <f t="shared" si="19"/>
        <v>yes</v>
      </c>
      <c r="K160" s="66" t="str">
        <f t="shared" si="17"/>
        <v>yes</v>
      </c>
      <c r="L160" s="13" t="s">
        <v>254</v>
      </c>
      <c r="M160" s="24" t="s">
        <v>258</v>
      </c>
      <c r="N160" s="13">
        <v>2030</v>
      </c>
      <c r="O160" s="21" t="s">
        <v>259</v>
      </c>
      <c r="P160" s="17">
        <v>-0.1</v>
      </c>
      <c r="Q160" s="80">
        <v>-0.3</v>
      </c>
      <c r="R160" s="93"/>
      <c r="S160" s="94"/>
      <c r="T160" s="17"/>
      <c r="U160" s="78"/>
      <c r="V160" s="131"/>
      <c r="W160" s="130"/>
      <c r="X160" s="83" t="s">
        <v>737</v>
      </c>
      <c r="Y160" s="76" t="str">
        <f t="shared" si="20"/>
        <v>no</v>
      </c>
      <c r="Z160" s="152"/>
      <c r="AA160" s="152"/>
      <c r="AB160" s="138"/>
      <c r="AC160" s="142"/>
      <c r="AD160" s="138"/>
      <c r="AE160" s="142"/>
      <c r="AF160" s="138"/>
      <c r="AG160" s="142"/>
      <c r="AH160" s="148"/>
      <c r="AI160" s="148"/>
      <c r="AJ160" s="138"/>
      <c r="AK160" s="142"/>
      <c r="AL160" s="154"/>
      <c r="AM160" s="76" t="str">
        <f t="shared" si="18"/>
        <v>no</v>
      </c>
      <c r="AN160" s="84"/>
      <c r="AO160" s="154"/>
      <c r="AP160" s="154"/>
      <c r="AQ160" s="164"/>
      <c r="AR160" s="18"/>
      <c r="AS160" s="18"/>
      <c r="AT160" s="165"/>
      <c r="AU160" s="164"/>
      <c r="AV160" s="18"/>
      <c r="AW160" s="18"/>
      <c r="AX160" s="165"/>
      <c r="AY160" s="218"/>
      <c r="AZ160" s="218"/>
      <c r="BA160" s="218"/>
      <c r="BB160" s="164"/>
      <c r="BC160" s="212"/>
      <c r="BD160" s="164"/>
      <c r="BE160" s="18"/>
      <c r="BF160" s="18"/>
      <c r="BG160" s="18"/>
      <c r="BH160" s="18"/>
      <c r="BI160" s="18"/>
      <c r="BJ160" s="18"/>
      <c r="BK160" s="18"/>
      <c r="BL160" s="165"/>
      <c r="BM160" s="194"/>
    </row>
    <row r="161" spans="1:65" x14ac:dyDescent="0.25">
      <c r="A161" s="42">
        <v>157</v>
      </c>
      <c r="B161" s="44" t="s">
        <v>776</v>
      </c>
      <c r="C161" s="2" t="s">
        <v>181</v>
      </c>
      <c r="D161" s="3" t="s">
        <v>114</v>
      </c>
      <c r="E161" s="8"/>
      <c r="F161" s="56"/>
      <c r="G161" s="18"/>
      <c r="H161" s="18"/>
      <c r="I161" s="58"/>
      <c r="J161" s="76" t="str">
        <f t="shared" si="19"/>
        <v>no</v>
      </c>
      <c r="K161" s="66" t="str">
        <f t="shared" si="17"/>
        <v>no</v>
      </c>
      <c r="L161" s="13"/>
      <c r="M161" s="25"/>
      <c r="N161" s="13"/>
      <c r="O161" s="14"/>
      <c r="P161" s="17"/>
      <c r="Q161" s="80"/>
      <c r="R161" s="93"/>
      <c r="S161" s="94"/>
      <c r="T161" s="17"/>
      <c r="U161" s="78"/>
      <c r="V161" s="106"/>
      <c r="W161" s="130"/>
      <c r="X161" s="82" t="s">
        <v>255</v>
      </c>
      <c r="Y161" s="76" t="str">
        <f t="shared" si="20"/>
        <v>no</v>
      </c>
      <c r="Z161" s="152"/>
      <c r="AA161" s="152"/>
      <c r="AB161" s="138"/>
      <c r="AC161" s="142"/>
      <c r="AD161" s="138"/>
      <c r="AE161" s="142"/>
      <c r="AF161" s="138"/>
      <c r="AG161" s="142"/>
      <c r="AH161" s="148"/>
      <c r="AI161" s="148"/>
      <c r="AJ161" s="138"/>
      <c r="AK161" s="142"/>
      <c r="AL161" s="154"/>
      <c r="AM161" s="76" t="str">
        <f t="shared" si="18"/>
        <v>no</v>
      </c>
      <c r="AN161" s="84"/>
      <c r="AO161" s="154"/>
      <c r="AP161" s="154"/>
      <c r="AQ161" s="164"/>
      <c r="AR161" s="18"/>
      <c r="AS161" s="18"/>
      <c r="AT161" s="165"/>
      <c r="AU161" s="164"/>
      <c r="AV161" s="18"/>
      <c r="AW161" s="18"/>
      <c r="AX161" s="165"/>
      <c r="AY161" s="218"/>
      <c r="AZ161" s="218"/>
      <c r="BA161" s="218"/>
      <c r="BB161" s="164"/>
      <c r="BC161" s="212"/>
      <c r="BD161" s="164"/>
      <c r="BE161" s="18"/>
      <c r="BF161" s="18"/>
      <c r="BG161" s="18"/>
      <c r="BH161" s="18"/>
      <c r="BI161" s="18"/>
      <c r="BJ161" s="18"/>
      <c r="BK161" s="18"/>
      <c r="BL161" s="165"/>
      <c r="BM161" s="194"/>
    </row>
    <row r="162" spans="1:65" x14ac:dyDescent="0.25">
      <c r="A162" s="42">
        <v>158</v>
      </c>
      <c r="B162" s="44" t="s">
        <v>777</v>
      </c>
      <c r="C162" s="2" t="s">
        <v>181</v>
      </c>
      <c r="D162" s="3" t="s">
        <v>58</v>
      </c>
      <c r="E162" s="8"/>
      <c r="F162" s="56"/>
      <c r="G162" s="18"/>
      <c r="H162" s="18"/>
      <c r="I162" s="58"/>
      <c r="J162" s="76" t="str">
        <f t="shared" si="19"/>
        <v>no</v>
      </c>
      <c r="K162" s="66" t="str">
        <f t="shared" si="17"/>
        <v>no</v>
      </c>
      <c r="L162" s="13"/>
      <c r="M162" s="25"/>
      <c r="N162" s="13"/>
      <c r="O162" s="14"/>
      <c r="P162" s="17"/>
      <c r="Q162" s="80"/>
      <c r="R162" s="93"/>
      <c r="S162" s="94"/>
      <c r="T162" s="17"/>
      <c r="U162" s="78"/>
      <c r="V162" s="106"/>
      <c r="W162" s="130"/>
      <c r="X162" s="82" t="s">
        <v>255</v>
      </c>
      <c r="Y162" s="76" t="str">
        <f t="shared" si="20"/>
        <v>no</v>
      </c>
      <c r="Z162" s="152"/>
      <c r="AA162" s="152"/>
      <c r="AB162" s="138"/>
      <c r="AC162" s="142"/>
      <c r="AD162" s="138"/>
      <c r="AE162" s="142"/>
      <c r="AF162" s="138"/>
      <c r="AG162" s="142"/>
      <c r="AH162" s="148"/>
      <c r="AI162" s="148"/>
      <c r="AJ162" s="138"/>
      <c r="AK162" s="142"/>
      <c r="AL162" s="154"/>
      <c r="AM162" s="76" t="str">
        <f t="shared" si="18"/>
        <v>no</v>
      </c>
      <c r="AN162" s="84"/>
      <c r="AO162" s="154"/>
      <c r="AP162" s="154"/>
      <c r="AQ162" s="164"/>
      <c r="AR162" s="18"/>
      <c r="AS162" s="18"/>
      <c r="AT162" s="165"/>
      <c r="AU162" s="164"/>
      <c r="AV162" s="18"/>
      <c r="AW162" s="18"/>
      <c r="AX162" s="165"/>
      <c r="AY162" s="218"/>
      <c r="AZ162" s="218"/>
      <c r="BA162" s="218"/>
      <c r="BB162" s="164"/>
      <c r="BC162" s="212"/>
      <c r="BD162" s="164"/>
      <c r="BE162" s="18"/>
      <c r="BF162" s="18"/>
      <c r="BG162" s="18"/>
      <c r="BH162" s="18"/>
      <c r="BI162" s="18"/>
      <c r="BJ162" s="18"/>
      <c r="BK162" s="18"/>
      <c r="BL162" s="165"/>
      <c r="BM162" s="194"/>
    </row>
    <row r="163" spans="1:65" x14ac:dyDescent="0.25">
      <c r="A163" s="42">
        <v>159</v>
      </c>
      <c r="B163" s="43" t="s">
        <v>778</v>
      </c>
      <c r="C163" s="2" t="s">
        <v>181</v>
      </c>
      <c r="D163" s="3" t="s">
        <v>204</v>
      </c>
      <c r="E163" s="8"/>
      <c r="F163" s="56"/>
      <c r="G163" s="18"/>
      <c r="H163" s="18"/>
      <c r="I163" s="58"/>
      <c r="J163" s="76" t="str">
        <f t="shared" si="19"/>
        <v>no</v>
      </c>
      <c r="K163" s="66" t="str">
        <f t="shared" si="17"/>
        <v>no</v>
      </c>
      <c r="L163" s="13"/>
      <c r="M163" s="25"/>
      <c r="N163" s="13"/>
      <c r="O163" s="14"/>
      <c r="P163" s="17"/>
      <c r="Q163" s="80"/>
      <c r="R163" s="93"/>
      <c r="S163" s="94"/>
      <c r="T163" s="17"/>
      <c r="U163" s="78"/>
      <c r="V163" s="106"/>
      <c r="W163" s="130"/>
      <c r="X163" s="82" t="s">
        <v>255</v>
      </c>
      <c r="Y163" s="76" t="str">
        <f t="shared" si="20"/>
        <v>no</v>
      </c>
      <c r="Z163" s="152"/>
      <c r="AA163" s="152"/>
      <c r="AB163" s="138"/>
      <c r="AC163" s="142"/>
      <c r="AD163" s="138"/>
      <c r="AE163" s="142"/>
      <c r="AF163" s="138"/>
      <c r="AG163" s="142"/>
      <c r="AH163" s="148"/>
      <c r="AI163" s="148"/>
      <c r="AJ163" s="138"/>
      <c r="AK163" s="142"/>
      <c r="AL163" s="154"/>
      <c r="AM163" s="76" t="str">
        <f t="shared" si="18"/>
        <v>no</v>
      </c>
      <c r="AN163" s="84"/>
      <c r="AO163" s="154"/>
      <c r="AP163" s="154"/>
      <c r="AQ163" s="164"/>
      <c r="AR163" s="18"/>
      <c r="AS163" s="18"/>
      <c r="AT163" s="165"/>
      <c r="AU163" s="164"/>
      <c r="AV163" s="18"/>
      <c r="AW163" s="18"/>
      <c r="AX163" s="165"/>
      <c r="AY163" s="218"/>
      <c r="AZ163" s="218"/>
      <c r="BA163" s="218"/>
      <c r="BB163" s="164"/>
      <c r="BC163" s="212"/>
      <c r="BD163" s="164"/>
      <c r="BE163" s="18"/>
      <c r="BF163" s="18"/>
      <c r="BG163" s="18"/>
      <c r="BH163" s="18"/>
      <c r="BI163" s="18"/>
      <c r="BJ163" s="18"/>
      <c r="BK163" s="18"/>
      <c r="BL163" s="165"/>
      <c r="BM163" s="194"/>
    </row>
    <row r="164" spans="1:65" ht="51" x14ac:dyDescent="0.25">
      <c r="A164" s="42">
        <v>160</v>
      </c>
      <c r="B164" s="43" t="s">
        <v>562</v>
      </c>
      <c r="C164" s="2" t="s">
        <v>181</v>
      </c>
      <c r="D164" s="3" t="s">
        <v>167</v>
      </c>
      <c r="E164" s="10" t="s">
        <v>661</v>
      </c>
      <c r="F164" s="56" t="s">
        <v>563</v>
      </c>
      <c r="G164" s="18"/>
      <c r="H164" s="18"/>
      <c r="I164" s="58"/>
      <c r="J164" s="76" t="str">
        <f t="shared" si="19"/>
        <v>yes</v>
      </c>
      <c r="K164" s="66" t="str">
        <f t="shared" si="17"/>
        <v>yes</v>
      </c>
      <c r="L164" s="13" t="s">
        <v>254</v>
      </c>
      <c r="M164" s="24" t="s">
        <v>258</v>
      </c>
      <c r="N164" s="22">
        <v>2030</v>
      </c>
      <c r="O164" s="21" t="s">
        <v>259</v>
      </c>
      <c r="P164" s="17"/>
      <c r="Q164" s="80">
        <v>-0.3</v>
      </c>
      <c r="R164" s="93"/>
      <c r="S164" s="94"/>
      <c r="T164" s="17"/>
      <c r="U164" s="78"/>
      <c r="V164" s="131"/>
      <c r="W164" s="130"/>
      <c r="X164" s="83" t="s">
        <v>738</v>
      </c>
      <c r="Y164" s="76" t="str">
        <f t="shared" si="20"/>
        <v>no</v>
      </c>
      <c r="Z164" s="152"/>
      <c r="AA164" s="152"/>
      <c r="AB164" s="138"/>
      <c r="AC164" s="142"/>
      <c r="AD164" s="138"/>
      <c r="AE164" s="142"/>
      <c r="AF164" s="138"/>
      <c r="AG164" s="142"/>
      <c r="AH164" s="148"/>
      <c r="AI164" s="148"/>
      <c r="AJ164" s="138"/>
      <c r="AK164" s="142"/>
      <c r="AL164" s="154"/>
      <c r="AM164" s="76" t="str">
        <f t="shared" si="18"/>
        <v>no</v>
      </c>
      <c r="AN164" s="84"/>
      <c r="AO164" s="154"/>
      <c r="AP164" s="154"/>
      <c r="AQ164" s="164"/>
      <c r="AR164" s="18"/>
      <c r="AS164" s="18"/>
      <c r="AT164" s="165"/>
      <c r="AU164" s="164"/>
      <c r="AV164" s="18"/>
      <c r="AW164" s="18"/>
      <c r="AX164" s="165"/>
      <c r="AY164" s="218"/>
      <c r="AZ164" s="218"/>
      <c r="BA164" s="218"/>
      <c r="BB164" s="164"/>
      <c r="BC164" s="212"/>
      <c r="BD164" s="164"/>
      <c r="BE164" s="18"/>
      <c r="BF164" s="18"/>
      <c r="BG164" s="18"/>
      <c r="BH164" s="18"/>
      <c r="BI164" s="18"/>
      <c r="BJ164" s="18"/>
      <c r="BK164" s="18"/>
      <c r="BL164" s="165"/>
      <c r="BM164" s="194"/>
    </row>
    <row r="165" spans="1:65" x14ac:dyDescent="0.25">
      <c r="A165" s="42">
        <v>161</v>
      </c>
      <c r="B165" s="43" t="s">
        <v>540</v>
      </c>
      <c r="C165" s="2" t="s">
        <v>181</v>
      </c>
      <c r="D165" s="3" t="s">
        <v>157</v>
      </c>
      <c r="E165" s="8"/>
      <c r="F165" s="56"/>
      <c r="G165" s="18"/>
      <c r="H165" s="18"/>
      <c r="I165" s="58"/>
      <c r="J165" s="76" t="str">
        <f t="shared" si="19"/>
        <v>no</v>
      </c>
      <c r="K165" s="66" t="str">
        <f t="shared" ref="K165:K196" si="21">IF(L165&gt;0,"yes","no")</f>
        <v>no</v>
      </c>
      <c r="L165" s="13"/>
      <c r="M165" s="25"/>
      <c r="N165" s="13"/>
      <c r="O165" s="14"/>
      <c r="P165" s="17"/>
      <c r="Q165" s="80"/>
      <c r="R165" s="93"/>
      <c r="S165" s="94"/>
      <c r="T165" s="17"/>
      <c r="U165" s="78"/>
      <c r="V165" s="106"/>
      <c r="W165" s="130"/>
      <c r="X165" s="82" t="s">
        <v>255</v>
      </c>
      <c r="Y165" s="76" t="str">
        <f t="shared" si="20"/>
        <v>no</v>
      </c>
      <c r="Z165" s="152"/>
      <c r="AA165" s="152"/>
      <c r="AB165" s="138"/>
      <c r="AC165" s="142"/>
      <c r="AD165" s="138"/>
      <c r="AE165" s="142"/>
      <c r="AF165" s="138"/>
      <c r="AG165" s="142"/>
      <c r="AH165" s="148"/>
      <c r="AI165" s="148"/>
      <c r="AJ165" s="138"/>
      <c r="AK165" s="142"/>
      <c r="AL165" s="154"/>
      <c r="AM165" s="76" t="str">
        <f t="shared" ref="AM165:AM198" si="22">IF(SUM(AQ165:BH165)&gt;0,"yes","no")</f>
        <v>no</v>
      </c>
      <c r="AN165" s="84"/>
      <c r="AO165" s="154"/>
      <c r="AP165" s="154"/>
      <c r="AQ165" s="164"/>
      <c r="AR165" s="18"/>
      <c r="AS165" s="18"/>
      <c r="AT165" s="165"/>
      <c r="AU165" s="164"/>
      <c r="AV165" s="18"/>
      <c r="AW165" s="18"/>
      <c r="AX165" s="165"/>
      <c r="AY165" s="218"/>
      <c r="AZ165" s="218"/>
      <c r="BA165" s="218"/>
      <c r="BB165" s="164"/>
      <c r="BC165" s="212"/>
      <c r="BD165" s="164"/>
      <c r="BE165" s="18"/>
      <c r="BF165" s="18"/>
      <c r="BG165" s="18"/>
      <c r="BH165" s="18"/>
      <c r="BI165" s="18"/>
      <c r="BJ165" s="18"/>
      <c r="BK165" s="18"/>
      <c r="BL165" s="165"/>
      <c r="BM165" s="194"/>
    </row>
    <row r="166" spans="1:65" x14ac:dyDescent="0.25">
      <c r="A166" s="42">
        <v>162</v>
      </c>
      <c r="B166" s="45"/>
      <c r="C166" s="2" t="s">
        <v>181</v>
      </c>
      <c r="D166" s="3" t="s">
        <v>3</v>
      </c>
      <c r="E166" s="8"/>
      <c r="F166" s="11"/>
      <c r="G166" s="11"/>
      <c r="H166" s="28"/>
      <c r="I166" s="60"/>
      <c r="J166" s="76" t="str">
        <f t="shared" si="19"/>
        <v>no</v>
      </c>
      <c r="K166" s="69" t="str">
        <f t="shared" si="21"/>
        <v>no</v>
      </c>
      <c r="L166" s="23"/>
      <c r="M166" s="70"/>
      <c r="N166" s="23"/>
      <c r="O166" s="60"/>
      <c r="P166" s="107"/>
      <c r="Q166" s="108"/>
      <c r="R166" s="100"/>
      <c r="S166" s="101"/>
      <c r="T166" s="107"/>
      <c r="U166" s="126"/>
      <c r="V166" s="106"/>
      <c r="W166" s="133"/>
      <c r="X166" s="82" t="s">
        <v>255</v>
      </c>
      <c r="Y166" s="76" t="str">
        <f t="shared" si="20"/>
        <v>no</v>
      </c>
      <c r="Z166" s="152"/>
      <c r="AA166" s="152"/>
      <c r="AB166" s="143"/>
      <c r="AC166" s="144"/>
      <c r="AD166" s="143"/>
      <c r="AE166" s="144"/>
      <c r="AF166" s="143"/>
      <c r="AG166" s="144"/>
      <c r="AH166" s="149"/>
      <c r="AI166" s="149"/>
      <c r="AJ166" s="143"/>
      <c r="AK166" s="144"/>
      <c r="AL166" s="156"/>
      <c r="AM166" s="76" t="str">
        <f t="shared" si="22"/>
        <v>no</v>
      </c>
      <c r="AN166" s="140"/>
      <c r="AO166" s="156"/>
      <c r="AP166" s="156"/>
      <c r="AQ166" s="166"/>
      <c r="AR166" s="28"/>
      <c r="AS166" s="28"/>
      <c r="AT166" s="167"/>
      <c r="AU166" s="166"/>
      <c r="AV166" s="28"/>
      <c r="AW166" s="28"/>
      <c r="AX166" s="167"/>
      <c r="AY166" s="220"/>
      <c r="AZ166" s="220"/>
      <c r="BA166" s="220"/>
      <c r="BB166" s="166"/>
      <c r="BC166" s="214"/>
      <c r="BD166" s="166"/>
      <c r="BE166" s="28"/>
      <c r="BF166" s="28"/>
      <c r="BG166" s="28"/>
      <c r="BH166" s="28"/>
      <c r="BI166" s="28"/>
      <c r="BJ166" s="28"/>
      <c r="BK166" s="28"/>
      <c r="BL166" s="167"/>
      <c r="BM166" s="197"/>
    </row>
    <row r="167" spans="1:65" ht="63.75" x14ac:dyDescent="0.25">
      <c r="A167" s="42">
        <v>163</v>
      </c>
      <c r="B167" s="43" t="s">
        <v>391</v>
      </c>
      <c r="C167" s="2" t="s">
        <v>182</v>
      </c>
      <c r="D167" s="3" t="s">
        <v>78</v>
      </c>
      <c r="E167" s="10" t="s">
        <v>235</v>
      </c>
      <c r="F167" s="56" t="s">
        <v>392</v>
      </c>
      <c r="G167" s="18"/>
      <c r="H167" s="18" t="s">
        <v>580</v>
      </c>
      <c r="I167" s="58" t="s">
        <v>582</v>
      </c>
      <c r="J167" s="76" t="str">
        <f t="shared" si="19"/>
        <v>yes</v>
      </c>
      <c r="K167" s="66" t="str">
        <f t="shared" si="21"/>
        <v>yes</v>
      </c>
      <c r="L167" s="13">
        <v>2005</v>
      </c>
      <c r="M167" s="25"/>
      <c r="N167" s="13">
        <v>2030</v>
      </c>
      <c r="O167" s="121" t="s">
        <v>734</v>
      </c>
      <c r="P167" s="17"/>
      <c r="Q167" s="80"/>
      <c r="R167" s="102"/>
      <c r="S167" s="94"/>
      <c r="T167" s="17"/>
      <c r="U167" s="78"/>
      <c r="V167" s="120" t="s">
        <v>748</v>
      </c>
      <c r="W167" s="130"/>
      <c r="X167" s="83" t="s">
        <v>260</v>
      </c>
      <c r="Y167" s="76" t="str">
        <f t="shared" si="20"/>
        <v>yes</v>
      </c>
      <c r="Z167" s="152" t="s">
        <v>816</v>
      </c>
      <c r="AA167" s="152" t="s">
        <v>807</v>
      </c>
      <c r="AB167" s="138"/>
      <c r="AC167" s="142"/>
      <c r="AD167" s="138"/>
      <c r="AE167" s="142"/>
      <c r="AF167" s="138"/>
      <c r="AG167" s="142"/>
      <c r="AH167" s="138">
        <v>0.4</v>
      </c>
      <c r="AI167" s="148"/>
      <c r="AJ167" s="138"/>
      <c r="AK167" s="142"/>
      <c r="AL167" s="154"/>
      <c r="AM167" s="76" t="str">
        <f t="shared" si="22"/>
        <v>yes</v>
      </c>
      <c r="AN167" s="84" t="s">
        <v>816</v>
      </c>
      <c r="AO167" s="154" t="s">
        <v>817</v>
      </c>
      <c r="AP167" s="154" t="s">
        <v>813</v>
      </c>
      <c r="AQ167" s="164">
        <v>60</v>
      </c>
      <c r="AR167" s="18">
        <v>100</v>
      </c>
      <c r="AS167" s="18">
        <v>10</v>
      </c>
      <c r="AT167" s="165">
        <v>63</v>
      </c>
      <c r="AU167" s="164"/>
      <c r="AV167" s="18"/>
      <c r="AW167" s="18"/>
      <c r="AX167" s="165"/>
      <c r="AY167" s="218"/>
      <c r="AZ167" s="218"/>
      <c r="BA167" s="218"/>
      <c r="BB167" s="164"/>
      <c r="BC167" s="212"/>
      <c r="BD167" s="164"/>
      <c r="BE167" s="18"/>
      <c r="BF167" s="18"/>
      <c r="BG167" s="18"/>
      <c r="BH167" s="18"/>
      <c r="BI167" s="18"/>
      <c r="BJ167" s="18"/>
      <c r="BK167" s="18"/>
      <c r="BL167" s="165"/>
      <c r="BM167" s="233" t="s">
        <v>853</v>
      </c>
    </row>
    <row r="168" spans="1:65" x14ac:dyDescent="0.25">
      <c r="A168" s="42">
        <v>164</v>
      </c>
      <c r="B168" s="43" t="s">
        <v>469</v>
      </c>
      <c r="C168" s="2" t="s">
        <v>182</v>
      </c>
      <c r="D168" s="3" t="s">
        <v>121</v>
      </c>
      <c r="E168" s="10" t="s">
        <v>593</v>
      </c>
      <c r="F168" s="56" t="s">
        <v>470</v>
      </c>
      <c r="G168" s="18"/>
      <c r="H168" s="18"/>
      <c r="I168" s="58" t="s">
        <v>582</v>
      </c>
      <c r="J168" s="76" t="str">
        <f t="shared" si="19"/>
        <v>no</v>
      </c>
      <c r="K168" s="66" t="str">
        <f t="shared" si="21"/>
        <v>no</v>
      </c>
      <c r="L168" s="13"/>
      <c r="M168" s="25"/>
      <c r="N168" s="13"/>
      <c r="O168" s="14"/>
      <c r="P168" s="17"/>
      <c r="Q168" s="80"/>
      <c r="R168" s="93"/>
      <c r="S168" s="94"/>
      <c r="T168" s="17"/>
      <c r="U168" s="78"/>
      <c r="V168" s="106"/>
      <c r="W168" s="130"/>
      <c r="X168" s="82" t="s">
        <v>255</v>
      </c>
      <c r="Y168" s="76" t="str">
        <f t="shared" si="20"/>
        <v>no</v>
      </c>
      <c r="Z168" s="152"/>
      <c r="AA168" s="152"/>
      <c r="AB168" s="138"/>
      <c r="AC168" s="142"/>
      <c r="AD168" s="138"/>
      <c r="AE168" s="142"/>
      <c r="AF168" s="138"/>
      <c r="AG168" s="142"/>
      <c r="AH168" s="148"/>
      <c r="AI168" s="148"/>
      <c r="AJ168" s="138"/>
      <c r="AK168" s="142"/>
      <c r="AL168" s="154"/>
      <c r="AM168" s="76" t="str">
        <f t="shared" si="22"/>
        <v>no</v>
      </c>
      <c r="AN168" s="84"/>
      <c r="AO168" s="154"/>
      <c r="AP168" s="154"/>
      <c r="AQ168" s="164"/>
      <c r="AR168" s="18"/>
      <c r="AS168" s="18"/>
      <c r="AT168" s="165"/>
      <c r="AU168" s="164"/>
      <c r="AV168" s="18"/>
      <c r="AW168" s="18"/>
      <c r="AX168" s="165"/>
      <c r="AY168" s="218"/>
      <c r="AZ168" s="218"/>
      <c r="BA168" s="218"/>
      <c r="BB168" s="164"/>
      <c r="BC168" s="212"/>
      <c r="BD168" s="164"/>
      <c r="BE168" s="18"/>
      <c r="BF168" s="18"/>
      <c r="BG168" s="18"/>
      <c r="BH168" s="18"/>
      <c r="BI168" s="18"/>
      <c r="BJ168" s="18"/>
      <c r="BK168" s="18"/>
      <c r="BL168" s="165"/>
      <c r="BM168" s="194"/>
    </row>
    <row r="169" spans="1:65" ht="63.75" x14ac:dyDescent="0.25">
      <c r="A169" s="42">
        <v>165</v>
      </c>
      <c r="B169" s="43" t="s">
        <v>279</v>
      </c>
      <c r="C169" s="2" t="s">
        <v>182</v>
      </c>
      <c r="D169" s="3" t="s">
        <v>13</v>
      </c>
      <c r="E169" s="10" t="s">
        <v>657</v>
      </c>
      <c r="F169" s="56" t="s">
        <v>280</v>
      </c>
      <c r="G169" s="18" t="s">
        <v>715</v>
      </c>
      <c r="H169" s="18" t="s">
        <v>717</v>
      </c>
      <c r="I169" s="58" t="s">
        <v>582</v>
      </c>
      <c r="J169" s="76" t="str">
        <f t="shared" ref="J169:J174" si="23">IF(K169="yes","yes",IF(Y169="yes","yes",IF(AM169="yes","yes","no")))</f>
        <v>yes</v>
      </c>
      <c r="K169" s="66" t="str">
        <f t="shared" si="21"/>
        <v>yes</v>
      </c>
      <c r="L169" s="13" t="s">
        <v>254</v>
      </c>
      <c r="M169" s="25">
        <v>234</v>
      </c>
      <c r="N169" s="13">
        <v>2030</v>
      </c>
      <c r="O169" s="121" t="s">
        <v>760</v>
      </c>
      <c r="P169" s="17">
        <v>-0.05</v>
      </c>
      <c r="Q169" s="80">
        <v>-0.15</v>
      </c>
      <c r="R169" s="93">
        <v>-12</v>
      </c>
      <c r="S169" s="94">
        <v>-36</v>
      </c>
      <c r="T169" s="17"/>
      <c r="U169" s="78"/>
      <c r="V169" s="106"/>
      <c r="W169" s="130"/>
      <c r="X169" s="83" t="s">
        <v>751</v>
      </c>
      <c r="Y169" s="76" t="str">
        <f t="shared" ref="Y169:Y174" si="24">IF(SUM(AB169:AK169)&gt;0,"yes","no")</f>
        <v>yes</v>
      </c>
      <c r="Z169" s="226" t="s">
        <v>815</v>
      </c>
      <c r="AA169" s="226" t="s">
        <v>805</v>
      </c>
      <c r="AB169" s="138"/>
      <c r="AC169" s="142"/>
      <c r="AD169" s="138"/>
      <c r="AE169" s="142"/>
      <c r="AF169" s="138"/>
      <c r="AG169" s="227">
        <v>0.1</v>
      </c>
      <c r="AH169" s="148"/>
      <c r="AI169" s="142"/>
      <c r="AJ169" s="138"/>
      <c r="AK169" s="142"/>
      <c r="AL169" s="189" t="s">
        <v>849</v>
      </c>
      <c r="AM169" s="76" t="str">
        <f t="shared" si="22"/>
        <v>yes</v>
      </c>
      <c r="AN169" s="84" t="s">
        <v>816</v>
      </c>
      <c r="AO169" s="154" t="s">
        <v>822</v>
      </c>
      <c r="AP169" s="154" t="s">
        <v>813</v>
      </c>
      <c r="AQ169" s="164">
        <v>0.4</v>
      </c>
      <c r="AR169" s="18">
        <v>1</v>
      </c>
      <c r="AS169" s="18"/>
      <c r="AT169" s="165"/>
      <c r="AU169" s="164"/>
      <c r="AV169" s="18"/>
      <c r="AW169" s="18"/>
      <c r="AX169" s="165"/>
      <c r="AY169" s="218"/>
      <c r="AZ169" s="218"/>
      <c r="BA169" s="218"/>
      <c r="BB169" s="164"/>
      <c r="BC169" s="212"/>
      <c r="BD169" s="164"/>
      <c r="BE169" s="18"/>
      <c r="BF169" s="18"/>
      <c r="BG169" s="18"/>
      <c r="BH169" s="18"/>
      <c r="BI169" s="18"/>
      <c r="BJ169" s="18"/>
      <c r="BK169" s="18"/>
      <c r="BL169" s="165"/>
      <c r="BM169" s="194" t="s">
        <v>716</v>
      </c>
    </row>
    <row r="170" spans="1:65" x14ac:dyDescent="0.25">
      <c r="A170" s="42">
        <v>166</v>
      </c>
      <c r="B170" s="43" t="s">
        <v>457</v>
      </c>
      <c r="C170" s="2" t="s">
        <v>182</v>
      </c>
      <c r="D170" s="3" t="s">
        <v>112</v>
      </c>
      <c r="E170" s="239" t="s">
        <v>868</v>
      </c>
      <c r="F170" s="56"/>
      <c r="G170" s="18"/>
      <c r="H170" s="231" t="s">
        <v>869</v>
      </c>
      <c r="I170" s="235" t="s">
        <v>582</v>
      </c>
      <c r="J170" s="76" t="str">
        <f t="shared" si="23"/>
        <v>yes</v>
      </c>
      <c r="K170" s="66" t="str">
        <f t="shared" si="21"/>
        <v>no</v>
      </c>
      <c r="L170" s="13"/>
      <c r="M170" s="25"/>
      <c r="N170" s="13"/>
      <c r="O170" s="14"/>
      <c r="P170" s="17"/>
      <c r="Q170" s="80"/>
      <c r="R170" s="93"/>
      <c r="S170" s="94"/>
      <c r="T170" s="17"/>
      <c r="U170" s="78"/>
      <c r="V170" s="106"/>
      <c r="W170" s="130"/>
      <c r="X170" s="82" t="s">
        <v>255</v>
      </c>
      <c r="Y170" s="76" t="str">
        <f t="shared" si="24"/>
        <v>no</v>
      </c>
      <c r="Z170" s="152"/>
      <c r="AA170" s="152"/>
      <c r="AB170" s="138"/>
      <c r="AC170" s="142"/>
      <c r="AD170" s="138"/>
      <c r="AE170" s="142"/>
      <c r="AF170" s="138"/>
      <c r="AG170" s="142"/>
      <c r="AH170" s="148"/>
      <c r="AI170" s="148"/>
      <c r="AJ170" s="138"/>
      <c r="AK170" s="142"/>
      <c r="AL170" s="154"/>
      <c r="AM170" s="76" t="str">
        <f t="shared" si="22"/>
        <v>yes</v>
      </c>
      <c r="AN170" s="234" t="s">
        <v>816</v>
      </c>
      <c r="AO170" s="189" t="s">
        <v>817</v>
      </c>
      <c r="AP170" s="189" t="s">
        <v>812</v>
      </c>
      <c r="AQ170" s="164"/>
      <c r="AR170" s="18"/>
      <c r="AS170" s="18"/>
      <c r="AT170" s="165"/>
      <c r="AU170" s="164"/>
      <c r="AV170" s="231">
        <f>12+0.05</f>
        <v>12.05</v>
      </c>
      <c r="AW170" s="231">
        <v>2.1</v>
      </c>
      <c r="AX170" s="243">
        <v>0.22</v>
      </c>
      <c r="AY170" s="218"/>
      <c r="AZ170" s="218"/>
      <c r="BA170" s="218"/>
      <c r="BB170" s="164"/>
      <c r="BC170" s="212"/>
      <c r="BD170" s="164"/>
      <c r="BE170" s="18"/>
      <c r="BF170" s="18"/>
      <c r="BG170" s="18"/>
      <c r="BH170" s="18"/>
      <c r="BI170" s="18"/>
      <c r="BJ170" s="18"/>
      <c r="BK170" s="18"/>
      <c r="BL170" s="165"/>
      <c r="BM170" s="194"/>
    </row>
    <row r="171" spans="1:65" ht="25.5" x14ac:dyDescent="0.25">
      <c r="A171" s="42">
        <v>167</v>
      </c>
      <c r="B171" s="43" t="s">
        <v>519</v>
      </c>
      <c r="C171" s="2" t="s">
        <v>182</v>
      </c>
      <c r="D171" s="3" t="s">
        <v>148</v>
      </c>
      <c r="E171" s="10" t="s">
        <v>658</v>
      </c>
      <c r="F171" s="56" t="s">
        <v>520</v>
      </c>
      <c r="G171" s="18"/>
      <c r="H171" s="231" t="s">
        <v>580</v>
      </c>
      <c r="I171" s="235" t="s">
        <v>582</v>
      </c>
      <c r="J171" s="76" t="str">
        <f t="shared" si="23"/>
        <v>yes</v>
      </c>
      <c r="K171" s="66" t="str">
        <f t="shared" si="21"/>
        <v>yes</v>
      </c>
      <c r="L171" s="13" t="s">
        <v>254</v>
      </c>
      <c r="M171" s="24" t="s">
        <v>258</v>
      </c>
      <c r="N171" s="13">
        <v>2030</v>
      </c>
      <c r="O171" s="21" t="s">
        <v>259</v>
      </c>
      <c r="P171" s="17">
        <v>-7.0000000000000007E-2</v>
      </c>
      <c r="Q171" s="80">
        <v>-0.23</v>
      </c>
      <c r="R171" s="93"/>
      <c r="S171" s="94"/>
      <c r="T171" s="17"/>
      <c r="U171" s="78"/>
      <c r="V171" s="131"/>
      <c r="W171" s="130"/>
      <c r="X171" s="83" t="s">
        <v>737</v>
      </c>
      <c r="Y171" s="76" t="str">
        <f t="shared" si="24"/>
        <v>no</v>
      </c>
      <c r="Z171" s="152"/>
      <c r="AA171" s="152"/>
      <c r="AB171" s="138"/>
      <c r="AC171" s="142"/>
      <c r="AD171" s="138"/>
      <c r="AE171" s="142"/>
      <c r="AF171" s="138"/>
      <c r="AG171" s="142"/>
      <c r="AH171" s="148"/>
      <c r="AI171" s="148"/>
      <c r="AJ171" s="138"/>
      <c r="AK171" s="142"/>
      <c r="AL171" s="154"/>
      <c r="AM171" s="76" t="str">
        <f t="shared" si="22"/>
        <v>no</v>
      </c>
      <c r="AN171" s="84"/>
      <c r="AO171" s="154"/>
      <c r="AP171" s="154"/>
      <c r="AQ171" s="164"/>
      <c r="AR171" s="18"/>
      <c r="AS171" s="18"/>
      <c r="AT171" s="165"/>
      <c r="AU171" s="164"/>
      <c r="AV171" s="18"/>
      <c r="AW171" s="18"/>
      <c r="AX171" s="165"/>
      <c r="AY171" s="218"/>
      <c r="AZ171" s="218"/>
      <c r="BA171" s="218"/>
      <c r="BB171" s="164"/>
      <c r="BC171" s="212"/>
      <c r="BD171" s="164"/>
      <c r="BE171" s="18"/>
      <c r="BF171" s="18"/>
      <c r="BG171" s="18"/>
      <c r="BH171" s="18"/>
      <c r="BI171" s="18"/>
      <c r="BJ171" s="18"/>
      <c r="BK171" s="18"/>
      <c r="BL171" s="165"/>
      <c r="BM171" s="194"/>
    </row>
    <row r="172" spans="1:65" x14ac:dyDescent="0.25">
      <c r="A172" s="42">
        <v>168</v>
      </c>
      <c r="B172" s="43" t="s">
        <v>251</v>
      </c>
      <c r="C172" s="2" t="s">
        <v>182</v>
      </c>
      <c r="D172" s="3" t="s">
        <v>0</v>
      </c>
      <c r="E172" s="239" t="s">
        <v>870</v>
      </c>
      <c r="F172" s="56"/>
      <c r="G172" s="18"/>
      <c r="H172" s="231" t="s">
        <v>580</v>
      </c>
      <c r="I172" s="235" t="s">
        <v>582</v>
      </c>
      <c r="J172" s="76" t="str">
        <f t="shared" si="23"/>
        <v>yes</v>
      </c>
      <c r="K172" s="66" t="str">
        <f t="shared" si="21"/>
        <v>yes</v>
      </c>
      <c r="L172" s="241" t="s">
        <v>254</v>
      </c>
      <c r="M172" s="236">
        <v>48.939540000000001</v>
      </c>
      <c r="N172" s="241">
        <v>2030</v>
      </c>
      <c r="O172" s="242" t="s">
        <v>259</v>
      </c>
      <c r="P172" s="17"/>
      <c r="Q172" s="238">
        <v>-0.13600000000000001</v>
      </c>
      <c r="R172" s="93"/>
      <c r="S172" s="94"/>
      <c r="T172" s="17"/>
      <c r="U172" s="78"/>
      <c r="V172" s="106"/>
      <c r="W172" s="130"/>
      <c r="X172" s="82" t="s">
        <v>255</v>
      </c>
      <c r="Y172" s="76" t="str">
        <f t="shared" si="24"/>
        <v>no</v>
      </c>
      <c r="Z172" s="152"/>
      <c r="AA172" s="152"/>
      <c r="AB172" s="138"/>
      <c r="AC172" s="142"/>
      <c r="AD172" s="138"/>
      <c r="AE172" s="142"/>
      <c r="AF172" s="138"/>
      <c r="AG172" s="142"/>
      <c r="AH172" s="148"/>
      <c r="AI172" s="148"/>
      <c r="AJ172" s="138"/>
      <c r="AK172" s="142"/>
      <c r="AL172" s="154"/>
      <c r="AM172" s="76" t="str">
        <f t="shared" si="22"/>
        <v>no</v>
      </c>
      <c r="AN172" s="84"/>
      <c r="AO172" s="154"/>
      <c r="AP172" s="154"/>
      <c r="AQ172" s="164"/>
      <c r="AR172" s="18"/>
      <c r="AS172" s="18"/>
      <c r="AT172" s="165"/>
      <c r="AU172" s="164"/>
      <c r="AV172" s="18"/>
      <c r="AW172" s="18"/>
      <c r="AX172" s="165"/>
      <c r="AY172" s="218"/>
      <c r="AZ172" s="218"/>
      <c r="BA172" s="218"/>
      <c r="BB172" s="164"/>
      <c r="BC172" s="212"/>
      <c r="BD172" s="164"/>
      <c r="BE172" s="18"/>
      <c r="BF172" s="18"/>
      <c r="BG172" s="18"/>
      <c r="BH172" s="18"/>
      <c r="BI172" s="18"/>
      <c r="BJ172" s="18"/>
      <c r="BK172" s="18"/>
      <c r="BL172" s="165"/>
      <c r="BM172" s="194"/>
    </row>
    <row r="173" spans="1:65" ht="38.25" x14ac:dyDescent="0.25">
      <c r="A173" s="42">
        <v>169</v>
      </c>
      <c r="B173" s="43" t="s">
        <v>290</v>
      </c>
      <c r="C173" s="2" t="s">
        <v>182</v>
      </c>
      <c r="D173" s="3" t="s">
        <v>20</v>
      </c>
      <c r="E173" s="8"/>
      <c r="F173" s="56" t="s">
        <v>291</v>
      </c>
      <c r="G173" s="18"/>
      <c r="H173" s="18"/>
      <c r="I173" s="58"/>
      <c r="J173" s="76" t="str">
        <f t="shared" si="23"/>
        <v>no</v>
      </c>
      <c r="K173" s="66" t="str">
        <f t="shared" si="21"/>
        <v>no</v>
      </c>
      <c r="L173" s="13"/>
      <c r="M173" s="25"/>
      <c r="N173" s="13"/>
      <c r="O173" s="14"/>
      <c r="P173" s="17"/>
      <c r="Q173" s="80"/>
      <c r="R173" s="93"/>
      <c r="S173" s="94"/>
      <c r="T173" s="17"/>
      <c r="U173" s="78"/>
      <c r="V173" s="106"/>
      <c r="W173" s="130"/>
      <c r="X173" s="82" t="s">
        <v>255</v>
      </c>
      <c r="Y173" s="76" t="str">
        <f t="shared" si="24"/>
        <v>no</v>
      </c>
      <c r="Z173" s="152"/>
      <c r="AA173" s="152"/>
      <c r="AB173" s="138"/>
      <c r="AC173" s="142"/>
      <c r="AD173" s="138"/>
      <c r="AE173" s="142"/>
      <c r="AF173" s="138"/>
      <c r="AG173" s="142"/>
      <c r="AH173" s="148"/>
      <c r="AI173" s="148"/>
      <c r="AJ173" s="138"/>
      <c r="AK173" s="142"/>
      <c r="AL173" s="154"/>
      <c r="AM173" s="76" t="str">
        <f t="shared" si="22"/>
        <v>no</v>
      </c>
      <c r="AN173" s="84"/>
      <c r="AO173" s="154"/>
      <c r="AP173" s="154"/>
      <c r="AQ173" s="164"/>
      <c r="AR173" s="18"/>
      <c r="AS173" s="18"/>
      <c r="AT173" s="165"/>
      <c r="AU173" s="164"/>
      <c r="AV173" s="18"/>
      <c r="AW173" s="18"/>
      <c r="AX173" s="165"/>
      <c r="AY173" s="218"/>
      <c r="AZ173" s="218"/>
      <c r="BA173" s="218"/>
      <c r="BB173" s="164"/>
      <c r="BC173" s="212"/>
      <c r="BD173" s="164"/>
      <c r="BE173" s="18"/>
      <c r="BF173" s="18"/>
      <c r="BG173" s="18"/>
      <c r="BH173" s="18"/>
      <c r="BI173" s="18"/>
      <c r="BJ173" s="18"/>
      <c r="BK173" s="18"/>
      <c r="BL173" s="165"/>
      <c r="BM173" s="194"/>
    </row>
    <row r="174" spans="1:65" ht="25.5" x14ac:dyDescent="0.25">
      <c r="A174" s="42">
        <v>170</v>
      </c>
      <c r="B174" s="43" t="s">
        <v>435</v>
      </c>
      <c r="C174" s="2" t="s">
        <v>182</v>
      </c>
      <c r="D174" s="3" t="s">
        <v>100</v>
      </c>
      <c r="E174" s="10" t="s">
        <v>659</v>
      </c>
      <c r="F174" s="56" t="s">
        <v>436</v>
      </c>
      <c r="G174" s="18"/>
      <c r="H174" s="18"/>
      <c r="I174" s="58"/>
      <c r="J174" s="76" t="str">
        <f t="shared" si="23"/>
        <v>yes</v>
      </c>
      <c r="K174" s="66" t="str">
        <f t="shared" si="21"/>
        <v>yes</v>
      </c>
      <c r="L174" s="13" t="s">
        <v>254</v>
      </c>
      <c r="M174" s="24" t="s">
        <v>258</v>
      </c>
      <c r="N174" s="13">
        <v>2030</v>
      </c>
      <c r="O174" s="14" t="s">
        <v>259</v>
      </c>
      <c r="P174" s="17">
        <v>-0.1</v>
      </c>
      <c r="Q174" s="80">
        <v>-0.24</v>
      </c>
      <c r="R174" s="93"/>
      <c r="S174" s="94"/>
      <c r="T174" s="17"/>
      <c r="U174" s="78"/>
      <c r="V174" s="131"/>
      <c r="W174" s="130"/>
      <c r="X174" s="83" t="s">
        <v>735</v>
      </c>
      <c r="Y174" s="76" t="str">
        <f t="shared" si="24"/>
        <v>no</v>
      </c>
      <c r="Z174" s="152"/>
      <c r="AA174" s="152"/>
      <c r="AB174" s="138"/>
      <c r="AC174" s="142"/>
      <c r="AD174" s="138"/>
      <c r="AE174" s="142"/>
      <c r="AF174" s="138"/>
      <c r="AG174" s="142"/>
      <c r="AH174" s="148"/>
      <c r="AI174" s="148"/>
      <c r="AJ174" s="138"/>
      <c r="AK174" s="142"/>
      <c r="AL174" s="154"/>
      <c r="AM174" s="76" t="str">
        <f t="shared" si="22"/>
        <v>no</v>
      </c>
      <c r="AN174" s="84"/>
      <c r="AO174" s="154"/>
      <c r="AP174" s="154"/>
      <c r="AQ174" s="164"/>
      <c r="AR174" s="18"/>
      <c r="AS174" s="18"/>
      <c r="AT174" s="165"/>
      <c r="AU174" s="164"/>
      <c r="AV174" s="18"/>
      <c r="AW174" s="18"/>
      <c r="AX174" s="165"/>
      <c r="AY174" s="218"/>
      <c r="AZ174" s="218"/>
      <c r="BA174" s="218"/>
      <c r="BB174" s="164"/>
      <c r="BC174" s="212"/>
      <c r="BD174" s="164"/>
      <c r="BE174" s="18"/>
      <c r="BF174" s="18"/>
      <c r="BG174" s="18"/>
      <c r="BH174" s="18"/>
      <c r="BI174" s="18"/>
      <c r="BJ174" s="18"/>
      <c r="BK174" s="18"/>
      <c r="BL174" s="165"/>
      <c r="BM174" s="194"/>
    </row>
    <row r="175" spans="1:65" ht="25.5" x14ac:dyDescent="0.25">
      <c r="A175" s="42">
        <v>171</v>
      </c>
      <c r="B175" s="44" t="s">
        <v>370</v>
      </c>
      <c r="C175" s="2" t="s">
        <v>183</v>
      </c>
      <c r="D175" s="3" t="s">
        <v>62</v>
      </c>
      <c r="E175" s="10" t="s">
        <v>236</v>
      </c>
      <c r="F175" s="56" t="s">
        <v>273</v>
      </c>
      <c r="G175" s="18"/>
      <c r="H175" s="18"/>
      <c r="I175" s="58"/>
      <c r="J175" s="76" t="s">
        <v>722</v>
      </c>
      <c r="K175" s="66" t="str">
        <f t="shared" si="21"/>
        <v>no</v>
      </c>
      <c r="L175" s="13"/>
      <c r="M175" s="25"/>
      <c r="N175" s="13"/>
      <c r="O175" s="14"/>
      <c r="P175" s="17"/>
      <c r="Q175" s="80"/>
      <c r="R175" s="93"/>
      <c r="S175" s="94"/>
      <c r="T175" s="17"/>
      <c r="U175" s="78"/>
      <c r="V175" s="106"/>
      <c r="W175" s="130"/>
      <c r="X175" s="87" t="s">
        <v>581</v>
      </c>
      <c r="Y175" s="76" t="s">
        <v>722</v>
      </c>
      <c r="Z175" s="152"/>
      <c r="AA175" s="152"/>
      <c r="AB175" s="138"/>
      <c r="AC175" s="142"/>
      <c r="AD175" s="138"/>
      <c r="AE175" s="142"/>
      <c r="AF175" s="138"/>
      <c r="AG175" s="142"/>
      <c r="AH175" s="148"/>
      <c r="AI175" s="148"/>
      <c r="AJ175" s="138"/>
      <c r="AK175" s="142"/>
      <c r="AL175" s="154"/>
      <c r="AM175" s="76" t="str">
        <f t="shared" si="22"/>
        <v>no</v>
      </c>
      <c r="AN175" s="84"/>
      <c r="AO175" s="154"/>
      <c r="AP175" s="154"/>
      <c r="AQ175" s="164"/>
      <c r="AR175" s="18"/>
      <c r="AS175" s="18"/>
      <c r="AT175" s="165"/>
      <c r="AU175" s="164"/>
      <c r="AV175" s="18"/>
      <c r="AW175" s="18"/>
      <c r="AX175" s="165"/>
      <c r="AY175" s="218"/>
      <c r="AZ175" s="218"/>
      <c r="BA175" s="218"/>
      <c r="BB175" s="164"/>
      <c r="BC175" s="212"/>
      <c r="BD175" s="164"/>
      <c r="BE175" s="18"/>
      <c r="BF175" s="18"/>
      <c r="BG175" s="18"/>
      <c r="BH175" s="18"/>
      <c r="BI175" s="18"/>
      <c r="BJ175" s="18"/>
      <c r="BK175" s="18"/>
      <c r="BL175" s="165"/>
      <c r="BM175" s="194"/>
    </row>
    <row r="176" spans="1:65" x14ac:dyDescent="0.25">
      <c r="A176" s="42">
        <v>172</v>
      </c>
      <c r="B176" s="44" t="s">
        <v>555</v>
      </c>
      <c r="C176" s="2" t="s">
        <v>183</v>
      </c>
      <c r="D176" s="3" t="s">
        <v>165</v>
      </c>
      <c r="E176" s="8"/>
      <c r="F176" s="56"/>
      <c r="G176" s="18"/>
      <c r="H176" s="18"/>
      <c r="I176" s="58"/>
      <c r="J176" s="76" t="s">
        <v>722</v>
      </c>
      <c r="K176" s="66" t="str">
        <f t="shared" si="21"/>
        <v>no</v>
      </c>
      <c r="L176" s="13"/>
      <c r="M176" s="25"/>
      <c r="N176" s="13"/>
      <c r="O176" s="14"/>
      <c r="P176" s="17"/>
      <c r="Q176" s="80"/>
      <c r="R176" s="93"/>
      <c r="S176" s="94"/>
      <c r="T176" s="17"/>
      <c r="U176" s="78"/>
      <c r="V176" s="106"/>
      <c r="W176" s="130"/>
      <c r="X176" s="87" t="s">
        <v>581</v>
      </c>
      <c r="Y176" s="76" t="s">
        <v>722</v>
      </c>
      <c r="Z176" s="152"/>
      <c r="AA176" s="152"/>
      <c r="AB176" s="138"/>
      <c r="AC176" s="142"/>
      <c r="AD176" s="138"/>
      <c r="AE176" s="142"/>
      <c r="AF176" s="138"/>
      <c r="AG176" s="142"/>
      <c r="AH176" s="148"/>
      <c r="AI176" s="148"/>
      <c r="AJ176" s="138"/>
      <c r="AK176" s="142"/>
      <c r="AL176" s="154"/>
      <c r="AM176" s="76" t="str">
        <f t="shared" si="22"/>
        <v>no</v>
      </c>
      <c r="AN176" s="84"/>
      <c r="AO176" s="154"/>
      <c r="AP176" s="154"/>
      <c r="AQ176" s="164"/>
      <c r="AR176" s="18"/>
      <c r="AS176" s="18"/>
      <c r="AT176" s="165"/>
      <c r="AU176" s="164"/>
      <c r="AV176" s="18"/>
      <c r="AW176" s="18"/>
      <c r="AX176" s="165"/>
      <c r="AY176" s="218"/>
      <c r="AZ176" s="218"/>
      <c r="BA176" s="218"/>
      <c r="BB176" s="164"/>
      <c r="BC176" s="212"/>
      <c r="BD176" s="164"/>
      <c r="BE176" s="18"/>
      <c r="BF176" s="18"/>
      <c r="BG176" s="18"/>
      <c r="BH176" s="18"/>
      <c r="BI176" s="18"/>
      <c r="BJ176" s="18"/>
      <c r="BK176" s="18"/>
      <c r="BL176" s="165"/>
      <c r="BM176" s="194"/>
    </row>
    <row r="177" spans="1:65" ht="25.5" x14ac:dyDescent="0.25">
      <c r="A177" s="42">
        <v>173</v>
      </c>
      <c r="B177" s="44" t="s">
        <v>364</v>
      </c>
      <c r="C177" s="2" t="s">
        <v>183</v>
      </c>
      <c r="D177" s="3" t="s">
        <v>57</v>
      </c>
      <c r="E177" s="8"/>
      <c r="F177" s="56" t="s">
        <v>273</v>
      </c>
      <c r="G177" s="18"/>
      <c r="H177" s="18"/>
      <c r="I177" s="58"/>
      <c r="J177" s="76" t="s">
        <v>722</v>
      </c>
      <c r="K177" s="66" t="str">
        <f t="shared" si="21"/>
        <v>no</v>
      </c>
      <c r="L177" s="13"/>
      <c r="M177" s="25"/>
      <c r="N177" s="13"/>
      <c r="O177" s="14"/>
      <c r="P177" s="17"/>
      <c r="Q177" s="80"/>
      <c r="R177" s="93"/>
      <c r="S177" s="94"/>
      <c r="T177" s="17"/>
      <c r="U177" s="78"/>
      <c r="V177" s="106"/>
      <c r="W177" s="130"/>
      <c r="X177" s="87" t="s">
        <v>581</v>
      </c>
      <c r="Y177" s="76" t="s">
        <v>722</v>
      </c>
      <c r="Z177" s="152"/>
      <c r="AA177" s="152"/>
      <c r="AB177" s="138"/>
      <c r="AC177" s="142"/>
      <c r="AD177" s="138"/>
      <c r="AE177" s="142"/>
      <c r="AF177" s="138"/>
      <c r="AG177" s="142"/>
      <c r="AH177" s="148"/>
      <c r="AI177" s="148"/>
      <c r="AJ177" s="138"/>
      <c r="AK177" s="142"/>
      <c r="AL177" s="154"/>
      <c r="AM177" s="76" t="str">
        <f t="shared" si="22"/>
        <v>no</v>
      </c>
      <c r="AN177" s="84"/>
      <c r="AO177" s="154"/>
      <c r="AP177" s="154"/>
      <c r="AQ177" s="164"/>
      <c r="AR177" s="18"/>
      <c r="AS177" s="18"/>
      <c r="AT177" s="165"/>
      <c r="AU177" s="164"/>
      <c r="AV177" s="18"/>
      <c r="AW177" s="18"/>
      <c r="AX177" s="165"/>
      <c r="AY177" s="218"/>
      <c r="AZ177" s="218"/>
      <c r="BA177" s="218"/>
      <c r="BB177" s="164"/>
      <c r="BC177" s="212"/>
      <c r="BD177" s="164"/>
      <c r="BE177" s="18"/>
      <c r="BF177" s="18"/>
      <c r="BG177" s="18"/>
      <c r="BH177" s="18"/>
      <c r="BI177" s="18"/>
      <c r="BJ177" s="18"/>
      <c r="BK177" s="18"/>
      <c r="BL177" s="165"/>
      <c r="BM177" s="194"/>
    </row>
    <row r="178" spans="1:65" ht="25.5" x14ac:dyDescent="0.25">
      <c r="A178" s="42">
        <v>174</v>
      </c>
      <c r="B178" s="44" t="s">
        <v>403</v>
      </c>
      <c r="C178" s="2" t="s">
        <v>183</v>
      </c>
      <c r="D178" s="3" t="s">
        <v>83</v>
      </c>
      <c r="E178" s="8"/>
      <c r="F178" s="56" t="s">
        <v>273</v>
      </c>
      <c r="G178" s="18"/>
      <c r="H178" s="18"/>
      <c r="I178" s="58"/>
      <c r="J178" s="76" t="s">
        <v>722</v>
      </c>
      <c r="K178" s="66" t="str">
        <f t="shared" si="21"/>
        <v>no</v>
      </c>
      <c r="L178" s="13"/>
      <c r="M178" s="25"/>
      <c r="N178" s="13"/>
      <c r="O178" s="14"/>
      <c r="P178" s="17"/>
      <c r="Q178" s="80"/>
      <c r="R178" s="93"/>
      <c r="S178" s="94"/>
      <c r="T178" s="17"/>
      <c r="U178" s="78"/>
      <c r="V178" s="106"/>
      <c r="W178" s="130"/>
      <c r="X178" s="87" t="s">
        <v>581</v>
      </c>
      <c r="Y178" s="76" t="s">
        <v>722</v>
      </c>
      <c r="Z178" s="152"/>
      <c r="AA178" s="152"/>
      <c r="AB178" s="138"/>
      <c r="AC178" s="142"/>
      <c r="AD178" s="138"/>
      <c r="AE178" s="142"/>
      <c r="AF178" s="138"/>
      <c r="AG178" s="142"/>
      <c r="AH178" s="148"/>
      <c r="AI178" s="148"/>
      <c r="AJ178" s="138"/>
      <c r="AK178" s="142"/>
      <c r="AL178" s="154"/>
      <c r="AM178" s="76" t="str">
        <f t="shared" si="22"/>
        <v>no</v>
      </c>
      <c r="AN178" s="84"/>
      <c r="AO178" s="154"/>
      <c r="AP178" s="154"/>
      <c r="AQ178" s="164"/>
      <c r="AR178" s="18"/>
      <c r="AS178" s="18"/>
      <c r="AT178" s="165"/>
      <c r="AU178" s="164"/>
      <c r="AV178" s="18"/>
      <c r="AW178" s="18"/>
      <c r="AX178" s="165"/>
      <c r="AY178" s="218"/>
      <c r="AZ178" s="218"/>
      <c r="BA178" s="218"/>
      <c r="BB178" s="164"/>
      <c r="BC178" s="212"/>
      <c r="BD178" s="164"/>
      <c r="BE178" s="18"/>
      <c r="BF178" s="18"/>
      <c r="BG178" s="18"/>
      <c r="BH178" s="18"/>
      <c r="BI178" s="18"/>
      <c r="BJ178" s="18"/>
      <c r="BK178" s="18"/>
      <c r="BL178" s="165"/>
      <c r="BM178" s="194"/>
    </row>
    <row r="179" spans="1:65" x14ac:dyDescent="0.25">
      <c r="A179" s="42">
        <v>175</v>
      </c>
      <c r="B179" s="43" t="s">
        <v>545</v>
      </c>
      <c r="C179" s="2" t="s">
        <v>183</v>
      </c>
      <c r="D179" s="3" t="s">
        <v>160</v>
      </c>
      <c r="E179" s="10" t="s">
        <v>876</v>
      </c>
      <c r="F179" s="56" t="s">
        <v>546</v>
      </c>
      <c r="G179" s="18"/>
      <c r="H179" s="18" t="s">
        <v>582</v>
      </c>
      <c r="I179" s="58" t="s">
        <v>582</v>
      </c>
      <c r="J179" s="76" t="str">
        <f t="shared" ref="J179" si="25">IF(K179="yes","yes",IF(Y179="yes","yes",IF(AM179="yes","yes","no")))</f>
        <v>yes</v>
      </c>
      <c r="K179" s="66" t="str">
        <f t="shared" si="21"/>
        <v>yes</v>
      </c>
      <c r="L179" s="13" t="s">
        <v>254</v>
      </c>
      <c r="M179" s="25">
        <v>1175</v>
      </c>
      <c r="N179" s="13">
        <v>2030</v>
      </c>
      <c r="O179" s="14" t="s">
        <v>259</v>
      </c>
      <c r="P179" s="17">
        <v>-0.21</v>
      </c>
      <c r="Q179" s="80"/>
      <c r="R179" s="93"/>
      <c r="S179" s="94"/>
      <c r="T179" s="17"/>
      <c r="U179" s="78"/>
      <c r="V179" s="106"/>
      <c r="W179" s="130"/>
      <c r="X179" s="87" t="s">
        <v>581</v>
      </c>
      <c r="Y179" s="76" t="s">
        <v>714</v>
      </c>
      <c r="Z179" s="152"/>
      <c r="AA179" s="152"/>
      <c r="AB179" s="138"/>
      <c r="AC179" s="142"/>
      <c r="AD179" s="138"/>
      <c r="AE179" s="142"/>
      <c r="AF179" s="138"/>
      <c r="AG179" s="142"/>
      <c r="AH179" s="148"/>
      <c r="AI179" s="148"/>
      <c r="AJ179" s="138"/>
      <c r="AK179" s="142"/>
      <c r="AL179" s="154"/>
      <c r="AM179" s="76" t="str">
        <f t="shared" si="22"/>
        <v>yes</v>
      </c>
      <c r="AN179" s="84" t="s">
        <v>816</v>
      </c>
      <c r="AO179" s="154" t="s">
        <v>822</v>
      </c>
      <c r="AP179" s="154" t="s">
        <v>813</v>
      </c>
      <c r="AQ179" s="164">
        <v>16</v>
      </c>
      <c r="AR179" s="18">
        <v>10</v>
      </c>
      <c r="AS179" s="18"/>
      <c r="AT179" s="165"/>
      <c r="AU179" s="164"/>
      <c r="AV179" s="18"/>
      <c r="AW179" s="18"/>
      <c r="AX179" s="165"/>
      <c r="AY179" s="218"/>
      <c r="AZ179" s="218"/>
      <c r="BA179" s="218"/>
      <c r="BB179" s="164"/>
      <c r="BC179" s="212"/>
      <c r="BD179" s="164"/>
      <c r="BE179" s="18"/>
      <c r="BF179" s="18"/>
      <c r="BG179" s="18"/>
      <c r="BH179" s="18"/>
      <c r="BI179" s="18"/>
      <c r="BJ179" s="18"/>
      <c r="BK179" s="18"/>
      <c r="BL179" s="165"/>
      <c r="BM179" s="194"/>
    </row>
    <row r="180" spans="1:65" ht="25.5" x14ac:dyDescent="0.25">
      <c r="A180" s="42">
        <v>176</v>
      </c>
      <c r="B180" s="44" t="s">
        <v>518</v>
      </c>
      <c r="C180" s="2" t="s">
        <v>183</v>
      </c>
      <c r="D180" s="3" t="s">
        <v>147</v>
      </c>
      <c r="E180" s="8"/>
      <c r="F180" s="56" t="s">
        <v>273</v>
      </c>
      <c r="G180" s="18"/>
      <c r="H180" s="18"/>
      <c r="I180" s="58"/>
      <c r="J180" s="76" t="s">
        <v>722</v>
      </c>
      <c r="K180" s="66" t="str">
        <f t="shared" si="21"/>
        <v>no</v>
      </c>
      <c r="L180" s="13"/>
      <c r="M180" s="25"/>
      <c r="N180" s="13"/>
      <c r="O180" s="14"/>
      <c r="P180" s="17"/>
      <c r="Q180" s="80"/>
      <c r="R180" s="93"/>
      <c r="S180" s="94"/>
      <c r="T180" s="17"/>
      <c r="U180" s="78"/>
      <c r="V180" s="106"/>
      <c r="W180" s="130"/>
      <c r="X180" s="87" t="s">
        <v>581</v>
      </c>
      <c r="Y180" s="76" t="s">
        <v>722</v>
      </c>
      <c r="Z180" s="152"/>
      <c r="AA180" s="152"/>
      <c r="AB180" s="138"/>
      <c r="AC180" s="142"/>
      <c r="AD180" s="138"/>
      <c r="AE180" s="142"/>
      <c r="AF180" s="138"/>
      <c r="AG180" s="142"/>
      <c r="AH180" s="148"/>
      <c r="AI180" s="148"/>
      <c r="AJ180" s="138"/>
      <c r="AK180" s="142"/>
      <c r="AL180" s="154"/>
      <c r="AM180" s="76" t="str">
        <f t="shared" si="22"/>
        <v>no</v>
      </c>
      <c r="AN180" s="84"/>
      <c r="AO180" s="154"/>
      <c r="AP180" s="154"/>
      <c r="AQ180" s="164"/>
      <c r="AR180" s="18"/>
      <c r="AS180" s="18"/>
      <c r="AT180" s="165"/>
      <c r="AU180" s="164"/>
      <c r="AV180" s="18"/>
      <c r="AW180" s="18"/>
      <c r="AX180" s="165"/>
      <c r="AY180" s="218"/>
      <c r="AZ180" s="218"/>
      <c r="BA180" s="218"/>
      <c r="BB180" s="164"/>
      <c r="BC180" s="212"/>
      <c r="BD180" s="164"/>
      <c r="BE180" s="18"/>
      <c r="BF180" s="18"/>
      <c r="BG180" s="18"/>
      <c r="BH180" s="18"/>
      <c r="BI180" s="18"/>
      <c r="BJ180" s="18"/>
      <c r="BK180" s="18"/>
      <c r="BL180" s="165"/>
      <c r="BM180" s="194"/>
    </row>
    <row r="181" spans="1:65" ht="25.5" x14ac:dyDescent="0.25">
      <c r="A181" s="42">
        <v>177</v>
      </c>
      <c r="B181" s="44" t="s">
        <v>458</v>
      </c>
      <c r="C181" s="2" t="s">
        <v>183</v>
      </c>
      <c r="D181" s="3" t="s">
        <v>113</v>
      </c>
      <c r="E181" s="8"/>
      <c r="F181" s="56" t="s">
        <v>273</v>
      </c>
      <c r="G181" s="18"/>
      <c r="H181" s="18"/>
      <c r="I181" s="58"/>
      <c r="J181" s="76" t="s">
        <v>722</v>
      </c>
      <c r="K181" s="66" t="str">
        <f t="shared" si="21"/>
        <v>no</v>
      </c>
      <c r="L181" s="13"/>
      <c r="M181" s="25"/>
      <c r="N181" s="13"/>
      <c r="O181" s="14"/>
      <c r="P181" s="17"/>
      <c r="Q181" s="80"/>
      <c r="R181" s="93"/>
      <c r="S181" s="94"/>
      <c r="T181" s="17"/>
      <c r="U181" s="78"/>
      <c r="V181" s="106"/>
      <c r="W181" s="130"/>
      <c r="X181" s="87" t="s">
        <v>581</v>
      </c>
      <c r="Y181" s="76" t="s">
        <v>722</v>
      </c>
      <c r="Z181" s="152"/>
      <c r="AA181" s="152"/>
      <c r="AB181" s="138"/>
      <c r="AC181" s="142"/>
      <c r="AD181" s="138"/>
      <c r="AE181" s="142"/>
      <c r="AF181" s="138"/>
      <c r="AG181" s="142"/>
      <c r="AH181" s="148"/>
      <c r="AI181" s="148"/>
      <c r="AJ181" s="138"/>
      <c r="AK181" s="142"/>
      <c r="AL181" s="154"/>
      <c r="AM181" s="76" t="str">
        <f t="shared" si="22"/>
        <v>no</v>
      </c>
      <c r="AN181" s="84"/>
      <c r="AO181" s="154"/>
      <c r="AP181" s="154"/>
      <c r="AQ181" s="164"/>
      <c r="AR181" s="18"/>
      <c r="AS181" s="18"/>
      <c r="AT181" s="165"/>
      <c r="AU181" s="164"/>
      <c r="AV181" s="18"/>
      <c r="AW181" s="18"/>
      <c r="AX181" s="165"/>
      <c r="AY181" s="218"/>
      <c r="AZ181" s="218"/>
      <c r="BA181" s="218"/>
      <c r="BB181" s="164"/>
      <c r="BC181" s="212"/>
      <c r="BD181" s="164"/>
      <c r="BE181" s="18"/>
      <c r="BF181" s="18"/>
      <c r="BG181" s="18"/>
      <c r="BH181" s="18"/>
      <c r="BI181" s="18"/>
      <c r="BJ181" s="18"/>
      <c r="BK181" s="18"/>
      <c r="BL181" s="165"/>
      <c r="BM181" s="194"/>
    </row>
    <row r="182" spans="1:65" ht="25.5" x14ac:dyDescent="0.25">
      <c r="A182" s="42">
        <v>178</v>
      </c>
      <c r="B182" s="44" t="s">
        <v>285</v>
      </c>
      <c r="C182" s="2" t="s">
        <v>183</v>
      </c>
      <c r="D182" s="3" t="s">
        <v>16</v>
      </c>
      <c r="E182" s="8"/>
      <c r="F182" s="56" t="s">
        <v>273</v>
      </c>
      <c r="G182" s="18"/>
      <c r="H182" s="18"/>
      <c r="I182" s="58"/>
      <c r="J182" s="76" t="s">
        <v>722</v>
      </c>
      <c r="K182" s="66" t="str">
        <f t="shared" si="21"/>
        <v>no</v>
      </c>
      <c r="L182" s="13"/>
      <c r="M182" s="25"/>
      <c r="N182" s="13"/>
      <c r="O182" s="14"/>
      <c r="P182" s="17"/>
      <c r="Q182" s="80"/>
      <c r="R182" s="93"/>
      <c r="S182" s="94"/>
      <c r="T182" s="17"/>
      <c r="U182" s="78"/>
      <c r="V182" s="106"/>
      <c r="W182" s="130"/>
      <c r="X182" s="87" t="s">
        <v>581</v>
      </c>
      <c r="Y182" s="76" t="s">
        <v>722</v>
      </c>
      <c r="Z182" s="152"/>
      <c r="AA182" s="152"/>
      <c r="AB182" s="138"/>
      <c r="AC182" s="142"/>
      <c r="AD182" s="138"/>
      <c r="AE182" s="142"/>
      <c r="AF182" s="138"/>
      <c r="AG182" s="142"/>
      <c r="AH182" s="148"/>
      <c r="AI182" s="148"/>
      <c r="AJ182" s="138"/>
      <c r="AK182" s="142"/>
      <c r="AL182" s="154"/>
      <c r="AM182" s="76" t="str">
        <f t="shared" si="22"/>
        <v>no</v>
      </c>
      <c r="AN182" s="84"/>
      <c r="AO182" s="154"/>
      <c r="AP182" s="154"/>
      <c r="AQ182" s="164"/>
      <c r="AR182" s="18"/>
      <c r="AS182" s="18"/>
      <c r="AT182" s="165"/>
      <c r="AU182" s="164"/>
      <c r="AV182" s="18"/>
      <c r="AW182" s="18"/>
      <c r="AX182" s="165"/>
      <c r="AY182" s="218"/>
      <c r="AZ182" s="218"/>
      <c r="BA182" s="218"/>
      <c r="BB182" s="164"/>
      <c r="BC182" s="212"/>
      <c r="BD182" s="164"/>
      <c r="BE182" s="18"/>
      <c r="BF182" s="18"/>
      <c r="BG182" s="18"/>
      <c r="BH182" s="18"/>
      <c r="BI182" s="18"/>
      <c r="BJ182" s="18"/>
      <c r="BK182" s="18"/>
      <c r="BL182" s="165"/>
      <c r="BM182" s="194"/>
    </row>
    <row r="183" spans="1:65" ht="25.5" x14ac:dyDescent="0.25">
      <c r="A183" s="42">
        <v>179</v>
      </c>
      <c r="B183" s="44" t="s">
        <v>373</v>
      </c>
      <c r="C183" s="2" t="s">
        <v>183</v>
      </c>
      <c r="D183" s="3" t="s">
        <v>65</v>
      </c>
      <c r="E183" s="8"/>
      <c r="F183" s="56" t="s">
        <v>273</v>
      </c>
      <c r="G183" s="18"/>
      <c r="H183" s="18"/>
      <c r="I183" s="58"/>
      <c r="J183" s="76" t="s">
        <v>722</v>
      </c>
      <c r="K183" s="66" t="str">
        <f t="shared" si="21"/>
        <v>no</v>
      </c>
      <c r="L183" s="13"/>
      <c r="M183" s="25"/>
      <c r="N183" s="13"/>
      <c r="O183" s="14"/>
      <c r="P183" s="17"/>
      <c r="Q183" s="80"/>
      <c r="R183" s="93"/>
      <c r="S183" s="94"/>
      <c r="T183" s="17"/>
      <c r="U183" s="78"/>
      <c r="V183" s="106"/>
      <c r="W183" s="130"/>
      <c r="X183" s="87" t="s">
        <v>581</v>
      </c>
      <c r="Y183" s="76" t="s">
        <v>722</v>
      </c>
      <c r="Z183" s="152"/>
      <c r="AA183" s="152"/>
      <c r="AB183" s="138"/>
      <c r="AC183" s="142"/>
      <c r="AD183" s="138"/>
      <c r="AE183" s="142"/>
      <c r="AF183" s="138"/>
      <c r="AG183" s="142"/>
      <c r="AH183" s="148"/>
      <c r="AI183" s="148"/>
      <c r="AJ183" s="138"/>
      <c r="AK183" s="142"/>
      <c r="AL183" s="154"/>
      <c r="AM183" s="76" t="str">
        <f t="shared" si="22"/>
        <v>no</v>
      </c>
      <c r="AN183" s="84"/>
      <c r="AO183" s="154"/>
      <c r="AP183" s="154"/>
      <c r="AQ183" s="164"/>
      <c r="AR183" s="18"/>
      <c r="AS183" s="18"/>
      <c r="AT183" s="165"/>
      <c r="AU183" s="164"/>
      <c r="AV183" s="18"/>
      <c r="AW183" s="18"/>
      <c r="AX183" s="165"/>
      <c r="AY183" s="218"/>
      <c r="AZ183" s="218"/>
      <c r="BA183" s="218"/>
      <c r="BB183" s="164"/>
      <c r="BC183" s="212"/>
      <c r="BD183" s="164"/>
      <c r="BE183" s="18"/>
      <c r="BF183" s="18"/>
      <c r="BG183" s="18"/>
      <c r="BH183" s="18"/>
      <c r="BI183" s="18"/>
      <c r="BJ183" s="18"/>
      <c r="BK183" s="18"/>
      <c r="BL183" s="165"/>
      <c r="BM183" s="194"/>
    </row>
    <row r="184" spans="1:65" ht="25.5" x14ac:dyDescent="0.25">
      <c r="A184" s="42">
        <v>180</v>
      </c>
      <c r="B184" s="44" t="s">
        <v>272</v>
      </c>
      <c r="C184" s="2" t="s">
        <v>183</v>
      </c>
      <c r="D184" s="3" t="s">
        <v>9</v>
      </c>
      <c r="E184" s="8"/>
      <c r="F184" s="56" t="s">
        <v>273</v>
      </c>
      <c r="G184" s="18"/>
      <c r="H184" s="18"/>
      <c r="I184" s="58"/>
      <c r="J184" s="76" t="s">
        <v>722</v>
      </c>
      <c r="K184" s="66" t="str">
        <f t="shared" si="21"/>
        <v>no</v>
      </c>
      <c r="L184" s="13"/>
      <c r="M184" s="25"/>
      <c r="N184" s="13"/>
      <c r="O184" s="14"/>
      <c r="P184" s="17"/>
      <c r="Q184" s="80"/>
      <c r="R184" s="93"/>
      <c r="S184" s="94"/>
      <c r="T184" s="17"/>
      <c r="U184" s="78"/>
      <c r="V184" s="106"/>
      <c r="W184" s="130"/>
      <c r="X184" s="87" t="s">
        <v>581</v>
      </c>
      <c r="Y184" s="76" t="s">
        <v>722</v>
      </c>
      <c r="Z184" s="152"/>
      <c r="AA184" s="152"/>
      <c r="AB184" s="138"/>
      <c r="AC184" s="142"/>
      <c r="AD184" s="138"/>
      <c r="AE184" s="142"/>
      <c r="AF184" s="138"/>
      <c r="AG184" s="142"/>
      <c r="AH184" s="148"/>
      <c r="AI184" s="148"/>
      <c r="AJ184" s="138"/>
      <c r="AK184" s="142"/>
      <c r="AL184" s="154"/>
      <c r="AM184" s="76" t="str">
        <f t="shared" si="22"/>
        <v>no</v>
      </c>
      <c r="AN184" s="84"/>
      <c r="AO184" s="154"/>
      <c r="AP184" s="154"/>
      <c r="AQ184" s="164"/>
      <c r="AR184" s="18"/>
      <c r="AS184" s="18"/>
      <c r="AT184" s="165"/>
      <c r="AU184" s="164"/>
      <c r="AV184" s="18"/>
      <c r="AW184" s="18"/>
      <c r="AX184" s="165"/>
      <c r="AY184" s="218"/>
      <c r="AZ184" s="218"/>
      <c r="BA184" s="218"/>
      <c r="BB184" s="164"/>
      <c r="BC184" s="212"/>
      <c r="BD184" s="164"/>
      <c r="BE184" s="18"/>
      <c r="BF184" s="18"/>
      <c r="BG184" s="18"/>
      <c r="BH184" s="18"/>
      <c r="BI184" s="18"/>
      <c r="BJ184" s="18"/>
      <c r="BK184" s="18"/>
      <c r="BL184" s="165"/>
      <c r="BM184" s="194"/>
    </row>
    <row r="185" spans="1:65" ht="25.5" x14ac:dyDescent="0.25">
      <c r="A185" s="42">
        <v>181</v>
      </c>
      <c r="B185" s="44" t="s">
        <v>481</v>
      </c>
      <c r="C185" s="2" t="s">
        <v>183</v>
      </c>
      <c r="D185" s="3" t="s">
        <v>127</v>
      </c>
      <c r="E185" s="8"/>
      <c r="F185" s="56" t="s">
        <v>273</v>
      </c>
      <c r="G185" s="18"/>
      <c r="H185" s="18"/>
      <c r="I185" s="58"/>
      <c r="J185" s="76" t="s">
        <v>722</v>
      </c>
      <c r="K185" s="66" t="str">
        <f t="shared" si="21"/>
        <v>no</v>
      </c>
      <c r="L185" s="13"/>
      <c r="M185" s="25"/>
      <c r="N185" s="13"/>
      <c r="O185" s="14"/>
      <c r="P185" s="17"/>
      <c r="Q185" s="80"/>
      <c r="R185" s="93"/>
      <c r="S185" s="94"/>
      <c r="T185" s="17"/>
      <c r="U185" s="78"/>
      <c r="V185" s="106"/>
      <c r="W185" s="130"/>
      <c r="X185" s="87" t="s">
        <v>581</v>
      </c>
      <c r="Y185" s="76" t="s">
        <v>722</v>
      </c>
      <c r="Z185" s="152"/>
      <c r="AA185" s="152"/>
      <c r="AB185" s="138"/>
      <c r="AC185" s="142"/>
      <c r="AD185" s="138"/>
      <c r="AE185" s="142"/>
      <c r="AF185" s="138"/>
      <c r="AG185" s="142"/>
      <c r="AH185" s="148"/>
      <c r="AI185" s="148"/>
      <c r="AJ185" s="138"/>
      <c r="AK185" s="142"/>
      <c r="AL185" s="154"/>
      <c r="AM185" s="76" t="str">
        <f t="shared" si="22"/>
        <v>no</v>
      </c>
      <c r="AN185" s="84"/>
      <c r="AO185" s="154"/>
      <c r="AP185" s="154"/>
      <c r="AQ185" s="164"/>
      <c r="AR185" s="18"/>
      <c r="AS185" s="18"/>
      <c r="AT185" s="165"/>
      <c r="AU185" s="164"/>
      <c r="AV185" s="18"/>
      <c r="AW185" s="18"/>
      <c r="AX185" s="165"/>
      <c r="AY185" s="218"/>
      <c r="AZ185" s="218"/>
      <c r="BA185" s="218"/>
      <c r="BB185" s="164"/>
      <c r="BC185" s="212"/>
      <c r="BD185" s="164"/>
      <c r="BE185" s="18"/>
      <c r="BF185" s="18"/>
      <c r="BG185" s="18"/>
      <c r="BH185" s="18"/>
      <c r="BI185" s="18"/>
      <c r="BJ185" s="18"/>
      <c r="BK185" s="18"/>
      <c r="BL185" s="165"/>
      <c r="BM185" s="194"/>
    </row>
    <row r="186" spans="1:65" ht="25.5" x14ac:dyDescent="0.25">
      <c r="A186" s="42">
        <v>182</v>
      </c>
      <c r="B186" s="44" t="s">
        <v>363</v>
      </c>
      <c r="C186" s="2" t="s">
        <v>183</v>
      </c>
      <c r="D186" s="3" t="s">
        <v>56</v>
      </c>
      <c r="E186" s="8"/>
      <c r="F186" s="56" t="s">
        <v>273</v>
      </c>
      <c r="G186" s="18"/>
      <c r="H186" s="18"/>
      <c r="I186" s="58"/>
      <c r="J186" s="76" t="s">
        <v>722</v>
      </c>
      <c r="K186" s="66" t="str">
        <f t="shared" si="21"/>
        <v>no</v>
      </c>
      <c r="L186" s="13"/>
      <c r="M186" s="25"/>
      <c r="N186" s="13"/>
      <c r="O186" s="14"/>
      <c r="P186" s="17"/>
      <c r="Q186" s="80"/>
      <c r="R186" s="93"/>
      <c r="S186" s="94"/>
      <c r="T186" s="17"/>
      <c r="U186" s="78"/>
      <c r="V186" s="106"/>
      <c r="W186" s="130"/>
      <c r="X186" s="87" t="s">
        <v>581</v>
      </c>
      <c r="Y186" s="76" t="s">
        <v>722</v>
      </c>
      <c r="Z186" s="152"/>
      <c r="AA186" s="152"/>
      <c r="AB186" s="138"/>
      <c r="AC186" s="142"/>
      <c r="AD186" s="138"/>
      <c r="AE186" s="142"/>
      <c r="AF186" s="138"/>
      <c r="AG186" s="142"/>
      <c r="AH186" s="148"/>
      <c r="AI186" s="148"/>
      <c r="AJ186" s="138"/>
      <c r="AK186" s="142"/>
      <c r="AL186" s="154"/>
      <c r="AM186" s="76" t="str">
        <f t="shared" si="22"/>
        <v>no</v>
      </c>
      <c r="AN186" s="84"/>
      <c r="AO186" s="154"/>
      <c r="AP186" s="154"/>
      <c r="AQ186" s="164"/>
      <c r="AR186" s="18"/>
      <c r="AS186" s="18"/>
      <c r="AT186" s="165"/>
      <c r="AU186" s="164"/>
      <c r="AV186" s="18"/>
      <c r="AW186" s="18"/>
      <c r="AX186" s="165"/>
      <c r="AY186" s="218"/>
      <c r="AZ186" s="218"/>
      <c r="BA186" s="218"/>
      <c r="BB186" s="164"/>
      <c r="BC186" s="212"/>
      <c r="BD186" s="164"/>
      <c r="BE186" s="18"/>
      <c r="BF186" s="18"/>
      <c r="BG186" s="18"/>
      <c r="BH186" s="18"/>
      <c r="BI186" s="18"/>
      <c r="BJ186" s="18"/>
      <c r="BK186" s="18"/>
      <c r="BL186" s="165"/>
      <c r="BM186" s="194"/>
    </row>
    <row r="187" spans="1:65" ht="25.5" x14ac:dyDescent="0.25">
      <c r="A187" s="42">
        <v>183</v>
      </c>
      <c r="B187" s="44" t="s">
        <v>527</v>
      </c>
      <c r="C187" s="2" t="s">
        <v>183</v>
      </c>
      <c r="D187" s="3" t="s">
        <v>152</v>
      </c>
      <c r="E187" s="8"/>
      <c r="F187" s="56" t="s">
        <v>273</v>
      </c>
      <c r="G187" s="18"/>
      <c r="H187" s="18"/>
      <c r="I187" s="58"/>
      <c r="J187" s="76" t="s">
        <v>722</v>
      </c>
      <c r="K187" s="66" t="str">
        <f t="shared" si="21"/>
        <v>no</v>
      </c>
      <c r="L187" s="13"/>
      <c r="M187" s="25"/>
      <c r="N187" s="13"/>
      <c r="O187" s="14"/>
      <c r="P187" s="17"/>
      <c r="Q187" s="80"/>
      <c r="R187" s="93"/>
      <c r="S187" s="94"/>
      <c r="T187" s="17"/>
      <c r="U187" s="78"/>
      <c r="V187" s="106"/>
      <c r="W187" s="130"/>
      <c r="X187" s="87" t="s">
        <v>581</v>
      </c>
      <c r="Y187" s="76" t="s">
        <v>722</v>
      </c>
      <c r="Z187" s="152"/>
      <c r="AA187" s="152"/>
      <c r="AB187" s="138"/>
      <c r="AC187" s="142"/>
      <c r="AD187" s="138"/>
      <c r="AE187" s="142"/>
      <c r="AF187" s="138"/>
      <c r="AG187" s="142"/>
      <c r="AH187" s="148"/>
      <c r="AI187" s="148"/>
      <c r="AJ187" s="138"/>
      <c r="AK187" s="142"/>
      <c r="AL187" s="154"/>
      <c r="AM187" s="76" t="str">
        <f t="shared" si="22"/>
        <v>no</v>
      </c>
      <c r="AN187" s="84"/>
      <c r="AO187" s="154"/>
      <c r="AP187" s="154"/>
      <c r="AQ187" s="164"/>
      <c r="AR187" s="18"/>
      <c r="AS187" s="18"/>
      <c r="AT187" s="165"/>
      <c r="AU187" s="164"/>
      <c r="AV187" s="18"/>
      <c r="AW187" s="18"/>
      <c r="AX187" s="165"/>
      <c r="AY187" s="218"/>
      <c r="AZ187" s="218"/>
      <c r="BA187" s="218"/>
      <c r="BB187" s="164"/>
      <c r="BC187" s="212"/>
      <c r="BD187" s="164"/>
      <c r="BE187" s="18"/>
      <c r="BF187" s="18"/>
      <c r="BG187" s="18"/>
      <c r="BH187" s="18"/>
      <c r="BI187" s="18"/>
      <c r="BJ187" s="18"/>
      <c r="BK187" s="18"/>
      <c r="BL187" s="165"/>
      <c r="BM187" s="194"/>
    </row>
    <row r="188" spans="1:65" x14ac:dyDescent="0.25">
      <c r="A188" s="42">
        <v>184</v>
      </c>
      <c r="B188" s="43" t="s">
        <v>465</v>
      </c>
      <c r="C188" s="2" t="s">
        <v>183</v>
      </c>
      <c r="D188" s="3" t="s">
        <v>119</v>
      </c>
      <c r="E188" s="10" t="s">
        <v>877</v>
      </c>
      <c r="F188" s="56" t="s">
        <v>466</v>
      </c>
      <c r="G188" s="18"/>
      <c r="H188" s="18"/>
      <c r="I188" s="58" t="s">
        <v>582</v>
      </c>
      <c r="J188" s="76" t="str">
        <f t="shared" ref="J188" si="26">IF(K188="yes","yes",IF(Y188="yes","yes",IF(AM188="yes","yes","no")))</f>
        <v>yes</v>
      </c>
      <c r="K188" s="66" t="str">
        <f t="shared" si="21"/>
        <v>yes</v>
      </c>
      <c r="L188" s="13">
        <v>1990</v>
      </c>
      <c r="M188" s="25" t="s">
        <v>258</v>
      </c>
      <c r="N188" s="13">
        <v>2030</v>
      </c>
      <c r="O188" s="14" t="s">
        <v>259</v>
      </c>
      <c r="P188" s="17">
        <v>-0.4</v>
      </c>
      <c r="Q188" s="80"/>
      <c r="R188" s="93"/>
      <c r="S188" s="94"/>
      <c r="T188" s="17"/>
      <c r="U188" s="78"/>
      <c r="V188" s="106"/>
      <c r="W188" s="130"/>
      <c r="X188" s="87" t="s">
        <v>581</v>
      </c>
      <c r="Y188" s="76" t="s">
        <v>714</v>
      </c>
      <c r="Z188" s="152"/>
      <c r="AA188" s="152"/>
      <c r="AB188" s="138"/>
      <c r="AC188" s="142"/>
      <c r="AD188" s="138"/>
      <c r="AE188" s="142"/>
      <c r="AF188" s="138"/>
      <c r="AG188" s="142"/>
      <c r="AH188" s="148"/>
      <c r="AI188" s="148"/>
      <c r="AJ188" s="138"/>
      <c r="AK188" s="142"/>
      <c r="AL188" s="154"/>
      <c r="AM188" s="76" t="str">
        <f t="shared" si="22"/>
        <v>no</v>
      </c>
      <c r="AN188" s="84"/>
      <c r="AO188" s="154"/>
      <c r="AP188" s="154"/>
      <c r="AQ188" s="164"/>
      <c r="AR188" s="18"/>
      <c r="AS188" s="18"/>
      <c r="AT188" s="165"/>
      <c r="AU188" s="164"/>
      <c r="AV188" s="18"/>
      <c r="AW188" s="18"/>
      <c r="AX188" s="165"/>
      <c r="AY188" s="218"/>
      <c r="AZ188" s="218"/>
      <c r="BA188" s="218"/>
      <c r="BB188" s="164"/>
      <c r="BC188" s="212"/>
      <c r="BD188" s="164"/>
      <c r="BE188" s="18"/>
      <c r="BF188" s="18"/>
      <c r="BG188" s="18"/>
      <c r="BH188" s="18"/>
      <c r="BI188" s="18"/>
      <c r="BJ188" s="18"/>
      <c r="BK188" s="18"/>
      <c r="BL188" s="165"/>
      <c r="BM188" s="194"/>
    </row>
    <row r="189" spans="1:65" ht="25.5" x14ac:dyDescent="0.25">
      <c r="A189" s="42">
        <v>185</v>
      </c>
      <c r="B189" s="44" t="s">
        <v>401</v>
      </c>
      <c r="C189" s="2" t="s">
        <v>183</v>
      </c>
      <c r="D189" s="3" t="s">
        <v>81</v>
      </c>
      <c r="E189" s="8"/>
      <c r="F189" s="56" t="s">
        <v>273</v>
      </c>
      <c r="G189" s="18"/>
      <c r="H189" s="18"/>
      <c r="I189" s="58"/>
      <c r="J189" s="76" t="s">
        <v>722</v>
      </c>
      <c r="K189" s="66" t="str">
        <f t="shared" si="21"/>
        <v>no</v>
      </c>
      <c r="L189" s="13"/>
      <c r="M189" s="25"/>
      <c r="N189" s="13"/>
      <c r="O189" s="14"/>
      <c r="P189" s="17"/>
      <c r="Q189" s="80"/>
      <c r="R189" s="93"/>
      <c r="S189" s="94"/>
      <c r="T189" s="17"/>
      <c r="U189" s="78"/>
      <c r="V189" s="106"/>
      <c r="W189" s="130"/>
      <c r="X189" s="87" t="s">
        <v>581</v>
      </c>
      <c r="Y189" s="76" t="s">
        <v>722</v>
      </c>
      <c r="Z189" s="152"/>
      <c r="AA189" s="152"/>
      <c r="AB189" s="138"/>
      <c r="AC189" s="142"/>
      <c r="AD189" s="138"/>
      <c r="AE189" s="142"/>
      <c r="AF189" s="138"/>
      <c r="AG189" s="142"/>
      <c r="AH189" s="148"/>
      <c r="AI189" s="148"/>
      <c r="AJ189" s="138"/>
      <c r="AK189" s="142"/>
      <c r="AL189" s="154"/>
      <c r="AM189" s="76" t="str">
        <f t="shared" si="22"/>
        <v>no</v>
      </c>
      <c r="AN189" s="84"/>
      <c r="AO189" s="154"/>
      <c r="AP189" s="154"/>
      <c r="AQ189" s="164"/>
      <c r="AR189" s="18"/>
      <c r="AS189" s="18"/>
      <c r="AT189" s="165"/>
      <c r="AU189" s="164"/>
      <c r="AV189" s="18"/>
      <c r="AW189" s="18"/>
      <c r="AX189" s="165"/>
      <c r="AY189" s="218"/>
      <c r="AZ189" s="218"/>
      <c r="BA189" s="218"/>
      <c r="BB189" s="164"/>
      <c r="BC189" s="212"/>
      <c r="BD189" s="164"/>
      <c r="BE189" s="18"/>
      <c r="BF189" s="18"/>
      <c r="BG189" s="18"/>
      <c r="BH189" s="18"/>
      <c r="BI189" s="18"/>
      <c r="BJ189" s="18"/>
      <c r="BK189" s="18"/>
      <c r="BL189" s="165"/>
      <c r="BM189" s="194"/>
    </row>
    <row r="190" spans="1:65" x14ac:dyDescent="0.25">
      <c r="A190" s="42">
        <v>186</v>
      </c>
      <c r="B190" s="43" t="s">
        <v>528</v>
      </c>
      <c r="C190" s="2" t="s">
        <v>183</v>
      </c>
      <c r="D190" s="3" t="s">
        <v>153</v>
      </c>
      <c r="E190" s="10" t="s">
        <v>878</v>
      </c>
      <c r="F190" s="56" t="s">
        <v>529</v>
      </c>
      <c r="G190" s="18"/>
      <c r="H190" s="18"/>
      <c r="I190" s="58" t="s">
        <v>582</v>
      </c>
      <c r="J190" s="76" t="str">
        <f t="shared" ref="J190" si="27">IF(K190="yes","yes",IF(Y190="yes","yes",IF(AM190="yes","yes","no")))</f>
        <v>yes</v>
      </c>
      <c r="K190" s="66" t="str">
        <f t="shared" si="21"/>
        <v>yes</v>
      </c>
      <c r="L190" s="13">
        <v>1990</v>
      </c>
      <c r="M190" s="25" t="s">
        <v>258</v>
      </c>
      <c r="N190" s="13">
        <v>2030</v>
      </c>
      <c r="O190" s="14" t="s">
        <v>259</v>
      </c>
      <c r="P190" s="17">
        <v>-0.5</v>
      </c>
      <c r="Q190" s="80"/>
      <c r="R190" s="93"/>
      <c r="S190" s="94"/>
      <c r="T190" s="17"/>
      <c r="U190" s="78"/>
      <c r="V190" s="106"/>
      <c r="W190" s="130"/>
      <c r="X190" s="87" t="s">
        <v>581</v>
      </c>
      <c r="Y190" s="76" t="s">
        <v>714</v>
      </c>
      <c r="Z190" s="152"/>
      <c r="AA190" s="152"/>
      <c r="AB190" s="138"/>
      <c r="AC190" s="142"/>
      <c r="AD190" s="138"/>
      <c r="AE190" s="142"/>
      <c r="AF190" s="138"/>
      <c r="AG190" s="142"/>
      <c r="AH190" s="148"/>
      <c r="AI190" s="148"/>
      <c r="AJ190" s="138"/>
      <c r="AK190" s="142"/>
      <c r="AL190" s="154"/>
      <c r="AM190" s="76" t="str">
        <f t="shared" si="22"/>
        <v>no</v>
      </c>
      <c r="AN190" s="84"/>
      <c r="AO190" s="154"/>
      <c r="AP190" s="154"/>
      <c r="AQ190" s="164"/>
      <c r="AR190" s="18"/>
      <c r="AS190" s="18"/>
      <c r="AT190" s="165"/>
      <c r="AU190" s="164"/>
      <c r="AV190" s="18"/>
      <c r="AW190" s="18"/>
      <c r="AX190" s="165"/>
      <c r="AY190" s="218"/>
      <c r="AZ190" s="218"/>
      <c r="BA190" s="218"/>
      <c r="BB190" s="164"/>
      <c r="BC190" s="212"/>
      <c r="BD190" s="164"/>
      <c r="BE190" s="18"/>
      <c r="BF190" s="18"/>
      <c r="BG190" s="18"/>
      <c r="BH190" s="18"/>
      <c r="BI190" s="18"/>
      <c r="BJ190" s="18"/>
      <c r="BK190" s="18"/>
      <c r="BL190" s="165"/>
      <c r="BM190" s="194"/>
    </row>
    <row r="191" spans="1:65" ht="25.5" x14ac:dyDescent="0.25">
      <c r="A191" s="42">
        <v>187</v>
      </c>
      <c r="B191" s="44" t="s">
        <v>341</v>
      </c>
      <c r="C191" s="2" t="s">
        <v>183</v>
      </c>
      <c r="D191" s="3" t="s">
        <v>45</v>
      </c>
      <c r="E191" s="8"/>
      <c r="F191" s="56" t="s">
        <v>273</v>
      </c>
      <c r="G191" s="18"/>
      <c r="H191" s="18"/>
      <c r="I191" s="58"/>
      <c r="J191" s="76" t="s">
        <v>722</v>
      </c>
      <c r="K191" s="66" t="str">
        <f t="shared" si="21"/>
        <v>no</v>
      </c>
      <c r="L191" s="13"/>
      <c r="M191" s="25"/>
      <c r="N191" s="13"/>
      <c r="O191" s="14"/>
      <c r="P191" s="17"/>
      <c r="Q191" s="80"/>
      <c r="R191" s="93"/>
      <c r="S191" s="94"/>
      <c r="T191" s="17"/>
      <c r="U191" s="78"/>
      <c r="V191" s="106"/>
      <c r="W191" s="130"/>
      <c r="X191" s="87" t="s">
        <v>581</v>
      </c>
      <c r="Y191" s="76" t="s">
        <v>722</v>
      </c>
      <c r="Z191" s="152"/>
      <c r="AA191" s="152"/>
      <c r="AB191" s="138"/>
      <c r="AC191" s="142"/>
      <c r="AD191" s="138"/>
      <c r="AE191" s="142"/>
      <c r="AF191" s="138"/>
      <c r="AG191" s="142"/>
      <c r="AH191" s="148"/>
      <c r="AI191" s="148"/>
      <c r="AJ191" s="138"/>
      <c r="AK191" s="142"/>
      <c r="AL191" s="154"/>
      <c r="AM191" s="76" t="str">
        <f t="shared" si="22"/>
        <v>no</v>
      </c>
      <c r="AN191" s="84"/>
      <c r="AO191" s="154"/>
      <c r="AP191" s="154"/>
      <c r="AQ191" s="164"/>
      <c r="AR191" s="18"/>
      <c r="AS191" s="18"/>
      <c r="AT191" s="165"/>
      <c r="AU191" s="164"/>
      <c r="AV191" s="18"/>
      <c r="AW191" s="18"/>
      <c r="AX191" s="165"/>
      <c r="AY191" s="218"/>
      <c r="AZ191" s="218"/>
      <c r="BA191" s="218"/>
      <c r="BB191" s="164"/>
      <c r="BC191" s="212"/>
      <c r="BD191" s="164"/>
      <c r="BE191" s="18"/>
      <c r="BF191" s="18"/>
      <c r="BG191" s="18"/>
      <c r="BH191" s="18"/>
      <c r="BI191" s="18"/>
      <c r="BJ191" s="18"/>
      <c r="BK191" s="18"/>
      <c r="BL191" s="165"/>
      <c r="BM191" s="194"/>
    </row>
    <row r="192" spans="1:65" ht="25.5" x14ac:dyDescent="0.25">
      <c r="A192" s="42">
        <v>188</v>
      </c>
      <c r="B192" s="44" t="s">
        <v>428</v>
      </c>
      <c r="C192" s="2" t="s">
        <v>183</v>
      </c>
      <c r="D192" s="3" t="s">
        <v>96</v>
      </c>
      <c r="E192" s="8"/>
      <c r="F192" s="56" t="s">
        <v>273</v>
      </c>
      <c r="G192" s="18"/>
      <c r="H192" s="18"/>
      <c r="I192" s="58"/>
      <c r="J192" s="76" t="s">
        <v>722</v>
      </c>
      <c r="K192" s="66" t="str">
        <f t="shared" si="21"/>
        <v>no</v>
      </c>
      <c r="L192" s="13"/>
      <c r="M192" s="25"/>
      <c r="N192" s="13"/>
      <c r="O192" s="14"/>
      <c r="P192" s="17"/>
      <c r="Q192" s="80"/>
      <c r="R192" s="93"/>
      <c r="S192" s="94"/>
      <c r="T192" s="17"/>
      <c r="U192" s="78"/>
      <c r="V192" s="106"/>
      <c r="W192" s="130"/>
      <c r="X192" s="87" t="s">
        <v>581</v>
      </c>
      <c r="Y192" s="76" t="s">
        <v>722</v>
      </c>
      <c r="Z192" s="152"/>
      <c r="AA192" s="152"/>
      <c r="AB192" s="138"/>
      <c r="AC192" s="142"/>
      <c r="AD192" s="138"/>
      <c r="AE192" s="142"/>
      <c r="AF192" s="138"/>
      <c r="AG192" s="142"/>
      <c r="AH192" s="148"/>
      <c r="AI192" s="148"/>
      <c r="AJ192" s="138"/>
      <c r="AK192" s="142"/>
      <c r="AL192" s="154"/>
      <c r="AM192" s="76" t="str">
        <f t="shared" si="22"/>
        <v>no</v>
      </c>
      <c r="AN192" s="84"/>
      <c r="AO192" s="154"/>
      <c r="AP192" s="154"/>
      <c r="AQ192" s="164"/>
      <c r="AR192" s="18"/>
      <c r="AS192" s="18"/>
      <c r="AT192" s="165"/>
      <c r="AU192" s="164"/>
      <c r="AV192" s="18"/>
      <c r="AW192" s="18"/>
      <c r="AX192" s="165"/>
      <c r="AY192" s="218"/>
      <c r="AZ192" s="218"/>
      <c r="BA192" s="218"/>
      <c r="BB192" s="164"/>
      <c r="BC192" s="212"/>
      <c r="BD192" s="164"/>
      <c r="BE192" s="18"/>
      <c r="BF192" s="18"/>
      <c r="BG192" s="18"/>
      <c r="BH192" s="18"/>
      <c r="BI192" s="18"/>
      <c r="BJ192" s="18"/>
      <c r="BK192" s="18"/>
      <c r="BL192" s="165"/>
      <c r="BM192" s="194"/>
    </row>
    <row r="193" spans="1:65" ht="25.5" x14ac:dyDescent="0.25">
      <c r="A193" s="42">
        <v>189</v>
      </c>
      <c r="B193" s="44" t="s">
        <v>338</v>
      </c>
      <c r="C193" s="2" t="s">
        <v>183</v>
      </c>
      <c r="D193" s="3" t="s">
        <v>43</v>
      </c>
      <c r="E193" s="8"/>
      <c r="F193" s="56" t="s">
        <v>273</v>
      </c>
      <c r="G193" s="18"/>
      <c r="H193" s="18"/>
      <c r="I193" s="58"/>
      <c r="J193" s="76" t="s">
        <v>722</v>
      </c>
      <c r="K193" s="66" t="str">
        <f t="shared" si="21"/>
        <v>no</v>
      </c>
      <c r="L193" s="13"/>
      <c r="M193" s="25"/>
      <c r="N193" s="13"/>
      <c r="O193" s="14"/>
      <c r="P193" s="17"/>
      <c r="Q193" s="80"/>
      <c r="R193" s="93"/>
      <c r="S193" s="94"/>
      <c r="T193" s="17"/>
      <c r="U193" s="78"/>
      <c r="V193" s="106"/>
      <c r="W193" s="130"/>
      <c r="X193" s="87" t="s">
        <v>581</v>
      </c>
      <c r="Y193" s="76" t="s">
        <v>722</v>
      </c>
      <c r="Z193" s="152"/>
      <c r="AA193" s="152"/>
      <c r="AB193" s="138"/>
      <c r="AC193" s="142"/>
      <c r="AD193" s="138"/>
      <c r="AE193" s="142"/>
      <c r="AF193" s="138"/>
      <c r="AG193" s="142"/>
      <c r="AH193" s="148"/>
      <c r="AI193" s="148"/>
      <c r="AJ193" s="138"/>
      <c r="AK193" s="142"/>
      <c r="AL193" s="154"/>
      <c r="AM193" s="76" t="str">
        <f t="shared" si="22"/>
        <v>no</v>
      </c>
      <c r="AN193" s="84"/>
      <c r="AO193" s="154"/>
      <c r="AP193" s="154"/>
      <c r="AQ193" s="164"/>
      <c r="AR193" s="18"/>
      <c r="AS193" s="18"/>
      <c r="AT193" s="165"/>
      <c r="AU193" s="164"/>
      <c r="AV193" s="18"/>
      <c r="AW193" s="18"/>
      <c r="AX193" s="165"/>
      <c r="AY193" s="218"/>
      <c r="AZ193" s="218"/>
      <c r="BA193" s="218"/>
      <c r="BB193" s="164"/>
      <c r="BC193" s="212"/>
      <c r="BD193" s="164"/>
      <c r="BE193" s="18"/>
      <c r="BF193" s="18"/>
      <c r="BG193" s="18"/>
      <c r="BH193" s="18"/>
      <c r="BI193" s="18"/>
      <c r="BJ193" s="18"/>
      <c r="BK193" s="18"/>
      <c r="BL193" s="165"/>
      <c r="BM193" s="194"/>
    </row>
    <row r="194" spans="1:65" ht="25.5" x14ac:dyDescent="0.25">
      <c r="A194" s="42">
        <v>190</v>
      </c>
      <c r="B194" s="43" t="s">
        <v>389</v>
      </c>
      <c r="C194" s="2" t="s">
        <v>183</v>
      </c>
      <c r="D194" s="3" t="s">
        <v>77</v>
      </c>
      <c r="E194" s="10" t="s">
        <v>879</v>
      </c>
      <c r="F194" s="56" t="s">
        <v>390</v>
      </c>
      <c r="G194" s="18"/>
      <c r="H194" s="18"/>
      <c r="I194" s="58" t="s">
        <v>582</v>
      </c>
      <c r="J194" s="76" t="str">
        <f t="shared" ref="J194" si="28">IF(K194="yes","yes",IF(Y194="yes","yes",IF(AM194="yes","yes","no")))</f>
        <v>yes</v>
      </c>
      <c r="K194" s="66" t="str">
        <f t="shared" si="21"/>
        <v>yes</v>
      </c>
      <c r="L194" s="13">
        <v>1990</v>
      </c>
      <c r="M194" s="25" t="s">
        <v>258</v>
      </c>
      <c r="N194" s="13">
        <v>2030</v>
      </c>
      <c r="O194" s="14" t="s">
        <v>259</v>
      </c>
      <c r="P194" s="17">
        <v>-0.4</v>
      </c>
      <c r="Q194" s="80"/>
      <c r="R194" s="93"/>
      <c r="S194" s="94"/>
      <c r="T194" s="17"/>
      <c r="U194" s="78"/>
      <c r="V194" s="106"/>
      <c r="W194" s="130"/>
      <c r="X194" s="87" t="s">
        <v>581</v>
      </c>
      <c r="Y194" s="76" t="s">
        <v>714</v>
      </c>
      <c r="Z194" s="152"/>
      <c r="AA194" s="152"/>
      <c r="AB194" s="138"/>
      <c r="AC194" s="142"/>
      <c r="AD194" s="138"/>
      <c r="AE194" s="142"/>
      <c r="AF194" s="138"/>
      <c r="AG194" s="142"/>
      <c r="AH194" s="148"/>
      <c r="AI194" s="148"/>
      <c r="AJ194" s="138"/>
      <c r="AK194" s="142"/>
      <c r="AL194" s="154"/>
      <c r="AM194" s="76" t="str">
        <f t="shared" si="22"/>
        <v>no</v>
      </c>
      <c r="AN194" s="84"/>
      <c r="AO194" s="154"/>
      <c r="AP194" s="154"/>
      <c r="AQ194" s="164"/>
      <c r="AR194" s="18"/>
      <c r="AS194" s="18"/>
      <c r="AT194" s="165"/>
      <c r="AU194" s="164"/>
      <c r="AV194" s="18"/>
      <c r="AW194" s="18"/>
      <c r="AX194" s="165"/>
      <c r="AY194" s="218"/>
      <c r="AZ194" s="218"/>
      <c r="BA194" s="218"/>
      <c r="BB194" s="164"/>
      <c r="BC194" s="212"/>
      <c r="BD194" s="164"/>
      <c r="BE194" s="18"/>
      <c r="BF194" s="18"/>
      <c r="BG194" s="18"/>
      <c r="BH194" s="18"/>
      <c r="BI194" s="18"/>
      <c r="BJ194" s="18"/>
      <c r="BK194" s="18"/>
      <c r="BL194" s="165"/>
      <c r="BM194" s="194"/>
    </row>
    <row r="195" spans="1:65" ht="25.5" x14ac:dyDescent="0.25">
      <c r="A195" s="42">
        <v>191</v>
      </c>
      <c r="B195" s="44" t="s">
        <v>439</v>
      </c>
      <c r="C195" s="2" t="s">
        <v>183</v>
      </c>
      <c r="D195" s="3" t="s">
        <v>102</v>
      </c>
      <c r="E195" s="8"/>
      <c r="F195" s="56" t="s">
        <v>273</v>
      </c>
      <c r="G195" s="18"/>
      <c r="H195" s="18"/>
      <c r="I195" s="58"/>
      <c r="J195" s="76" t="s">
        <v>722</v>
      </c>
      <c r="K195" s="66" t="str">
        <f t="shared" si="21"/>
        <v>no</v>
      </c>
      <c r="L195" s="13"/>
      <c r="M195" s="25"/>
      <c r="N195" s="13"/>
      <c r="O195" s="14"/>
      <c r="P195" s="17"/>
      <c r="Q195" s="80"/>
      <c r="R195" s="93"/>
      <c r="S195" s="94"/>
      <c r="T195" s="17"/>
      <c r="U195" s="78"/>
      <c r="V195" s="106"/>
      <c r="W195" s="130"/>
      <c r="X195" s="87" t="s">
        <v>581</v>
      </c>
      <c r="Y195" s="76" t="s">
        <v>722</v>
      </c>
      <c r="Z195" s="152"/>
      <c r="AA195" s="152"/>
      <c r="AB195" s="138"/>
      <c r="AC195" s="142"/>
      <c r="AD195" s="138"/>
      <c r="AE195" s="142"/>
      <c r="AF195" s="138"/>
      <c r="AG195" s="142"/>
      <c r="AH195" s="148"/>
      <c r="AI195" s="148"/>
      <c r="AJ195" s="138"/>
      <c r="AK195" s="142"/>
      <c r="AL195" s="154"/>
      <c r="AM195" s="76" t="str">
        <f t="shared" si="22"/>
        <v>no</v>
      </c>
      <c r="AN195" s="84"/>
      <c r="AO195" s="154"/>
      <c r="AP195" s="154"/>
      <c r="AQ195" s="164"/>
      <c r="AR195" s="18"/>
      <c r="AS195" s="18"/>
      <c r="AT195" s="165"/>
      <c r="AU195" s="164"/>
      <c r="AV195" s="18"/>
      <c r="AW195" s="18"/>
      <c r="AX195" s="165"/>
      <c r="AY195" s="218"/>
      <c r="AZ195" s="218"/>
      <c r="BA195" s="218"/>
      <c r="BB195" s="164"/>
      <c r="BC195" s="212"/>
      <c r="BD195" s="164"/>
      <c r="BE195" s="18"/>
      <c r="BF195" s="18"/>
      <c r="BG195" s="18"/>
      <c r="BH195" s="18"/>
      <c r="BI195" s="18"/>
      <c r="BJ195" s="18"/>
      <c r="BK195" s="18"/>
      <c r="BL195" s="165"/>
      <c r="BM195" s="194"/>
    </row>
    <row r="196" spans="1:65" x14ac:dyDescent="0.25">
      <c r="A196" s="42">
        <v>192</v>
      </c>
      <c r="B196" s="43" t="s">
        <v>779</v>
      </c>
      <c r="C196" s="2" t="s">
        <v>183</v>
      </c>
      <c r="D196" s="3" t="s">
        <v>64</v>
      </c>
      <c r="E196" s="8"/>
      <c r="F196" s="56"/>
      <c r="G196" s="18"/>
      <c r="H196" s="18"/>
      <c r="I196" s="58"/>
      <c r="J196" s="76" t="s">
        <v>714</v>
      </c>
      <c r="K196" s="66" t="str">
        <f t="shared" si="21"/>
        <v>no</v>
      </c>
      <c r="L196" s="13"/>
      <c r="M196" s="25"/>
      <c r="N196" s="13"/>
      <c r="O196" s="14"/>
      <c r="P196" s="17"/>
      <c r="Q196" s="80"/>
      <c r="R196" s="93"/>
      <c r="S196" s="94"/>
      <c r="T196" s="17"/>
      <c r="U196" s="78"/>
      <c r="V196" s="106"/>
      <c r="W196" s="130"/>
      <c r="X196" s="87" t="s">
        <v>581</v>
      </c>
      <c r="Y196" s="76" t="s">
        <v>722</v>
      </c>
      <c r="Z196" s="152"/>
      <c r="AA196" s="152"/>
      <c r="AB196" s="138"/>
      <c r="AC196" s="142"/>
      <c r="AD196" s="138"/>
      <c r="AE196" s="142"/>
      <c r="AF196" s="138"/>
      <c r="AG196" s="142"/>
      <c r="AH196" s="148"/>
      <c r="AI196" s="148"/>
      <c r="AJ196" s="138"/>
      <c r="AK196" s="142"/>
      <c r="AL196" s="154"/>
      <c r="AM196" s="76" t="str">
        <f t="shared" si="22"/>
        <v>no</v>
      </c>
      <c r="AN196" s="84"/>
      <c r="AO196" s="154"/>
      <c r="AP196" s="154"/>
      <c r="AQ196" s="164"/>
      <c r="AR196" s="18"/>
      <c r="AS196" s="18"/>
      <c r="AT196" s="165"/>
      <c r="AU196" s="164"/>
      <c r="AV196" s="18"/>
      <c r="AW196" s="18"/>
      <c r="AX196" s="165"/>
      <c r="AY196" s="218"/>
      <c r="AZ196" s="218"/>
      <c r="BA196" s="218"/>
      <c r="BB196" s="164"/>
      <c r="BC196" s="212"/>
      <c r="BD196" s="164"/>
      <c r="BE196" s="18"/>
      <c r="BF196" s="18"/>
      <c r="BG196" s="18"/>
      <c r="BH196" s="18"/>
      <c r="BI196" s="18"/>
      <c r="BJ196" s="18"/>
      <c r="BK196" s="18"/>
      <c r="BL196" s="165"/>
      <c r="BM196" s="194"/>
    </row>
    <row r="197" spans="1:65" x14ac:dyDescent="0.25">
      <c r="A197" s="42">
        <v>193</v>
      </c>
      <c r="B197" s="44" t="s">
        <v>780</v>
      </c>
      <c r="C197" s="2" t="s">
        <v>183</v>
      </c>
      <c r="D197" s="3" t="s">
        <v>66</v>
      </c>
      <c r="E197" s="8"/>
      <c r="F197" s="56"/>
      <c r="G197" s="18"/>
      <c r="H197" s="18"/>
      <c r="I197" s="58"/>
      <c r="J197" s="76" t="s">
        <v>714</v>
      </c>
      <c r="K197" s="66" t="str">
        <f t="shared" ref="K197:K198" si="29">IF(L197&gt;0,"yes","no")</f>
        <v>no</v>
      </c>
      <c r="L197" s="13"/>
      <c r="M197" s="25"/>
      <c r="N197" s="13"/>
      <c r="O197" s="14"/>
      <c r="P197" s="17"/>
      <c r="Q197" s="80"/>
      <c r="R197" s="93"/>
      <c r="S197" s="94"/>
      <c r="T197" s="17"/>
      <c r="U197" s="78"/>
      <c r="V197" s="106"/>
      <c r="W197" s="130"/>
      <c r="X197" s="87" t="s">
        <v>581</v>
      </c>
      <c r="Y197" s="76" t="s">
        <v>722</v>
      </c>
      <c r="Z197" s="152"/>
      <c r="AA197" s="152"/>
      <c r="AB197" s="138"/>
      <c r="AC197" s="142"/>
      <c r="AD197" s="138"/>
      <c r="AE197" s="142"/>
      <c r="AF197" s="138"/>
      <c r="AG197" s="142"/>
      <c r="AH197" s="148"/>
      <c r="AI197" s="148"/>
      <c r="AJ197" s="138"/>
      <c r="AK197" s="142"/>
      <c r="AL197" s="154"/>
      <c r="AM197" s="76" t="str">
        <f t="shared" si="22"/>
        <v>no</v>
      </c>
      <c r="AN197" s="84"/>
      <c r="AO197" s="154"/>
      <c r="AP197" s="154"/>
      <c r="AQ197" s="164"/>
      <c r="AR197" s="18"/>
      <c r="AS197" s="18"/>
      <c r="AT197" s="165"/>
      <c r="AU197" s="164"/>
      <c r="AV197" s="18"/>
      <c r="AW197" s="18"/>
      <c r="AX197" s="165"/>
      <c r="AY197" s="218"/>
      <c r="AZ197" s="218"/>
      <c r="BA197" s="218"/>
      <c r="BB197" s="164"/>
      <c r="BC197" s="212"/>
      <c r="BD197" s="164"/>
      <c r="BE197" s="18"/>
      <c r="BF197" s="18"/>
      <c r="BG197" s="18"/>
      <c r="BH197" s="18"/>
      <c r="BI197" s="18"/>
      <c r="BJ197" s="18"/>
      <c r="BK197" s="18"/>
      <c r="BL197" s="165"/>
      <c r="BM197" s="194"/>
    </row>
    <row r="198" spans="1:65" ht="15.75" thickBot="1" x14ac:dyDescent="0.3">
      <c r="A198" s="46">
        <v>194</v>
      </c>
      <c r="B198" s="47" t="s">
        <v>781</v>
      </c>
      <c r="C198" s="4" t="s">
        <v>183</v>
      </c>
      <c r="D198" s="5" t="s">
        <v>186</v>
      </c>
      <c r="E198" s="9"/>
      <c r="F198" s="62"/>
      <c r="G198" s="19"/>
      <c r="H198" s="19"/>
      <c r="I198" s="63"/>
      <c r="J198" s="77" t="s">
        <v>714</v>
      </c>
      <c r="K198" s="73" t="str">
        <f t="shared" si="29"/>
        <v>no</v>
      </c>
      <c r="L198" s="15"/>
      <c r="M198" s="74"/>
      <c r="N198" s="15"/>
      <c r="O198" s="16"/>
      <c r="P198" s="20"/>
      <c r="Q198" s="109"/>
      <c r="R198" s="104"/>
      <c r="S198" s="105"/>
      <c r="T198" s="20"/>
      <c r="U198" s="127"/>
      <c r="V198" s="135"/>
      <c r="W198" s="136"/>
      <c r="X198" s="90" t="s">
        <v>581</v>
      </c>
      <c r="Y198" s="77" t="s">
        <v>722</v>
      </c>
      <c r="Z198" s="153"/>
      <c r="AA198" s="153"/>
      <c r="AB198" s="145"/>
      <c r="AC198" s="146"/>
      <c r="AD198" s="145"/>
      <c r="AE198" s="146"/>
      <c r="AF198" s="145"/>
      <c r="AG198" s="146"/>
      <c r="AH198" s="150"/>
      <c r="AI198" s="150"/>
      <c r="AJ198" s="145"/>
      <c r="AK198" s="146"/>
      <c r="AL198" s="157"/>
      <c r="AM198" s="77" t="str">
        <f t="shared" si="22"/>
        <v>no</v>
      </c>
      <c r="AN198" s="141"/>
      <c r="AO198" s="157"/>
      <c r="AP198" s="157"/>
      <c r="AQ198" s="168"/>
      <c r="AR198" s="19"/>
      <c r="AS198" s="19"/>
      <c r="AT198" s="169"/>
      <c r="AU198" s="168"/>
      <c r="AV198" s="19"/>
      <c r="AW198" s="19"/>
      <c r="AX198" s="169"/>
      <c r="AY198" s="222"/>
      <c r="AZ198" s="222"/>
      <c r="BA198" s="222"/>
      <c r="BB198" s="168"/>
      <c r="BC198" s="215"/>
      <c r="BD198" s="168"/>
      <c r="BE198" s="19"/>
      <c r="BF198" s="19"/>
      <c r="BG198" s="19"/>
      <c r="BH198" s="19"/>
      <c r="BI198" s="19"/>
      <c r="BJ198" s="19"/>
      <c r="BK198" s="19"/>
      <c r="BL198" s="169"/>
      <c r="BM198" s="198"/>
    </row>
    <row r="199" spans="1:65" x14ac:dyDescent="0.25">
      <c r="M199" s="36"/>
      <c r="V199" s="1"/>
    </row>
    <row r="200" spans="1:65" x14ac:dyDescent="0.25">
      <c r="V200" s="1"/>
      <c r="BD200" s="246"/>
      <c r="BE200" s="246"/>
      <c r="BF200" s="246"/>
      <c r="BG200" s="246"/>
      <c r="BH200" s="246"/>
      <c r="BI200" s="246"/>
      <c r="BJ200" s="246"/>
      <c r="BK200" s="246"/>
      <c r="BL200" s="246"/>
      <c r="BM200" s="246"/>
    </row>
    <row r="201" spans="1:65" x14ac:dyDescent="0.25">
      <c r="S201" s="248"/>
      <c r="V201" s="1"/>
      <c r="BM201" s="246"/>
    </row>
    <row r="202" spans="1:65" x14ac:dyDescent="0.25">
      <c r="V202" s="1"/>
    </row>
    <row r="203" spans="1:65" x14ac:dyDescent="0.25">
      <c r="V203" s="1"/>
    </row>
    <row r="204" spans="1:65" x14ac:dyDescent="0.25">
      <c r="V204" s="1"/>
    </row>
    <row r="205" spans="1:65" x14ac:dyDescent="0.25">
      <c r="V205" s="1"/>
    </row>
    <row r="206" spans="1:65" x14ac:dyDescent="0.25">
      <c r="V206" s="1"/>
    </row>
    <row r="207" spans="1:65" x14ac:dyDescent="0.25">
      <c r="V207" s="1"/>
    </row>
    <row r="208" spans="1:65" x14ac:dyDescent="0.25">
      <c r="V208" s="1"/>
    </row>
    <row r="209" spans="22:22" x14ac:dyDescent="0.25">
      <c r="V209" s="1"/>
    </row>
    <row r="210" spans="22:22" x14ac:dyDescent="0.25">
      <c r="V210" s="1"/>
    </row>
    <row r="211" spans="22:22" x14ac:dyDescent="0.25">
      <c r="V211" s="1"/>
    </row>
    <row r="212" spans="22:22" x14ac:dyDescent="0.25">
      <c r="V212" s="1"/>
    </row>
    <row r="213" spans="22:22" x14ac:dyDescent="0.25">
      <c r="V213" s="1"/>
    </row>
    <row r="214" spans="22:22" x14ac:dyDescent="0.25">
      <c r="V214" s="1"/>
    </row>
    <row r="215" spans="22:22" x14ac:dyDescent="0.25">
      <c r="V215" s="1"/>
    </row>
    <row r="216" spans="22:22" x14ac:dyDescent="0.25">
      <c r="V216" s="1"/>
    </row>
    <row r="217" spans="22:22" x14ac:dyDescent="0.25">
      <c r="V217" s="1"/>
    </row>
    <row r="218" spans="22:22" x14ac:dyDescent="0.25">
      <c r="V218" s="1"/>
    </row>
    <row r="219" spans="22:22" x14ac:dyDescent="0.25">
      <c r="V219" s="1"/>
    </row>
    <row r="220" spans="22:22" x14ac:dyDescent="0.25">
      <c r="V220" s="1"/>
    </row>
    <row r="221" spans="22:22" x14ac:dyDescent="0.25">
      <c r="V221" s="1"/>
    </row>
    <row r="222" spans="22:22" x14ac:dyDescent="0.25">
      <c r="V222" s="1"/>
    </row>
    <row r="223" spans="22:22" x14ac:dyDescent="0.25">
      <c r="V223" s="1"/>
    </row>
    <row r="224" spans="22:22" x14ac:dyDescent="0.25">
      <c r="V224" s="1"/>
    </row>
    <row r="225" spans="22:22" x14ac:dyDescent="0.25">
      <c r="V225" s="1"/>
    </row>
    <row r="226" spans="22:22" x14ac:dyDescent="0.25">
      <c r="V226" s="1"/>
    </row>
    <row r="227" spans="22:22" x14ac:dyDescent="0.25">
      <c r="V227" s="1"/>
    </row>
    <row r="228" spans="22:22" x14ac:dyDescent="0.25">
      <c r="V228" s="1"/>
    </row>
    <row r="229" spans="22:22" x14ac:dyDescent="0.25">
      <c r="V229" s="1"/>
    </row>
    <row r="230" spans="22:22" x14ac:dyDescent="0.25">
      <c r="V230" s="1"/>
    </row>
    <row r="231" spans="22:22" x14ac:dyDescent="0.25">
      <c r="V231" s="1"/>
    </row>
    <row r="232" spans="22:22" x14ac:dyDescent="0.25">
      <c r="V232" s="1"/>
    </row>
    <row r="233" spans="22:22" x14ac:dyDescent="0.25">
      <c r="V233" s="1"/>
    </row>
    <row r="234" spans="22:22" x14ac:dyDescent="0.25">
      <c r="V234" s="1"/>
    </row>
    <row r="235" spans="22:22" x14ac:dyDescent="0.25">
      <c r="V235" s="1"/>
    </row>
    <row r="236" spans="22:22" x14ac:dyDescent="0.25">
      <c r="V236" s="1"/>
    </row>
    <row r="237" spans="22:22" x14ac:dyDescent="0.25">
      <c r="V237" s="1"/>
    </row>
    <row r="238" spans="22:22" x14ac:dyDescent="0.25">
      <c r="V238" s="1"/>
    </row>
    <row r="239" spans="22:22" x14ac:dyDescent="0.25">
      <c r="V239" s="1"/>
    </row>
    <row r="240" spans="22:22" x14ac:dyDescent="0.25">
      <c r="V240" s="1"/>
    </row>
    <row r="241" spans="22:22" x14ac:dyDescent="0.25">
      <c r="V241" s="1"/>
    </row>
    <row r="242" spans="22:22" x14ac:dyDescent="0.25">
      <c r="V242" s="1"/>
    </row>
    <row r="243" spans="22:22" x14ac:dyDescent="0.25">
      <c r="V243" s="1"/>
    </row>
    <row r="244" spans="22:22" x14ac:dyDescent="0.25">
      <c r="V244" s="1"/>
    </row>
    <row r="245" spans="22:22" x14ac:dyDescent="0.25">
      <c r="V245" s="1"/>
    </row>
    <row r="246" spans="22:22" x14ac:dyDescent="0.25">
      <c r="V246" s="1"/>
    </row>
    <row r="247" spans="22:22" x14ac:dyDescent="0.25">
      <c r="V247" s="1"/>
    </row>
    <row r="248" spans="22:22" x14ac:dyDescent="0.25">
      <c r="V248" s="1"/>
    </row>
    <row r="249" spans="22:22" x14ac:dyDescent="0.25">
      <c r="V249" s="1"/>
    </row>
    <row r="250" spans="22:22" x14ac:dyDescent="0.25">
      <c r="V250" s="1"/>
    </row>
    <row r="251" spans="22:22" x14ac:dyDescent="0.25">
      <c r="V251" s="1"/>
    </row>
    <row r="252" spans="22:22" x14ac:dyDescent="0.25">
      <c r="V252" s="1"/>
    </row>
    <row r="253" spans="22:22" x14ac:dyDescent="0.25">
      <c r="V253" s="1"/>
    </row>
    <row r="254" spans="22:22" x14ac:dyDescent="0.25">
      <c r="V254" s="1"/>
    </row>
    <row r="255" spans="22:22" x14ac:dyDescent="0.25">
      <c r="V255" s="1"/>
    </row>
    <row r="256" spans="22:22" x14ac:dyDescent="0.25">
      <c r="V256" s="1"/>
    </row>
    <row r="257" spans="22:22" x14ac:dyDescent="0.25">
      <c r="V257" s="1"/>
    </row>
    <row r="258" spans="22:22" x14ac:dyDescent="0.25">
      <c r="V258" s="1"/>
    </row>
    <row r="259" spans="22:22" x14ac:dyDescent="0.25">
      <c r="V259" s="1"/>
    </row>
    <row r="268" spans="22:22" x14ac:dyDescent="0.25">
      <c r="V268" s="1"/>
    </row>
  </sheetData>
  <autoFilter ref="A4:BM198"/>
  <mergeCells count="25">
    <mergeCell ref="AL3:AL4"/>
    <mergeCell ref="A2:B3"/>
    <mergeCell ref="C2:D3"/>
    <mergeCell ref="E3:I3"/>
    <mergeCell ref="E2:I2"/>
    <mergeCell ref="AB3:AC3"/>
    <mergeCell ref="AD3:AE3"/>
    <mergeCell ref="AF3:AG3"/>
    <mergeCell ref="AJ3:AK3"/>
    <mergeCell ref="AM2:BM2"/>
    <mergeCell ref="BM3:BM4"/>
    <mergeCell ref="L3:O3"/>
    <mergeCell ref="P3:Q3"/>
    <mergeCell ref="R3:S3"/>
    <mergeCell ref="T3:U3"/>
    <mergeCell ref="V3:W3"/>
    <mergeCell ref="X3:X4"/>
    <mergeCell ref="J2:X2"/>
    <mergeCell ref="Y2:AL2"/>
    <mergeCell ref="BD3:BL3"/>
    <mergeCell ref="AY3:BA3"/>
    <mergeCell ref="AQ3:AT3"/>
    <mergeCell ref="AU3:AX3"/>
    <mergeCell ref="BB3:BC3"/>
    <mergeCell ref="AH3:AI3"/>
  </mergeCells>
  <conditionalFormatting sqref="Y5:AA104 Y106:AA123 Y105:Z105 Y125:AA139 Y124 Y141:AA148 Y140 Y150:AA168 Y149 Y170:AA198 Y169 J5:J198">
    <cfRule type="cellIs" dxfId="16" priority="22" operator="equal">
      <formula>"EU"</formula>
    </cfRule>
    <cfRule type="cellIs" dxfId="15" priority="24" operator="equal">
      <formula>"no"</formula>
    </cfRule>
  </conditionalFormatting>
  <conditionalFormatting sqref="K5:K198">
    <cfRule type="cellIs" dxfId="14" priority="21" operator="equal">
      <formula>"no"</formula>
    </cfRule>
  </conditionalFormatting>
  <conditionalFormatting sqref="AM5:AM6">
    <cfRule type="cellIs" dxfId="13" priority="13" operator="equal">
      <formula>"EU"</formula>
    </cfRule>
    <cfRule type="cellIs" dxfId="12" priority="14" operator="equal">
      <formula>"no"</formula>
    </cfRule>
  </conditionalFormatting>
  <conditionalFormatting sqref="AM7:AM198">
    <cfRule type="cellIs" dxfId="11" priority="11" operator="equal">
      <formula>"EU"</formula>
    </cfRule>
    <cfRule type="cellIs" dxfId="10" priority="12" operator="equal">
      <formula>"no"</formula>
    </cfRule>
  </conditionalFormatting>
  <conditionalFormatting sqref="AA105">
    <cfRule type="cellIs" dxfId="9" priority="9" operator="equal">
      <formula>"EU"</formula>
    </cfRule>
    <cfRule type="cellIs" dxfId="8" priority="10" operator="equal">
      <formula>"no"</formula>
    </cfRule>
  </conditionalFormatting>
  <conditionalFormatting sqref="Z124:AA124">
    <cfRule type="cellIs" dxfId="7" priority="7" operator="equal">
      <formula>"EU"</formula>
    </cfRule>
    <cfRule type="cellIs" dxfId="6" priority="8" operator="equal">
      <formula>"no"</formula>
    </cfRule>
  </conditionalFormatting>
  <conditionalFormatting sqref="Z140:AA140">
    <cfRule type="cellIs" dxfId="5" priority="5" operator="equal">
      <formula>"EU"</formula>
    </cfRule>
    <cfRule type="cellIs" dxfId="4" priority="6" operator="equal">
      <formula>"no"</formula>
    </cfRule>
  </conditionalFormatting>
  <conditionalFormatting sqref="Z149:AA149">
    <cfRule type="cellIs" dxfId="3" priority="3" operator="equal">
      <formula>"EU"</formula>
    </cfRule>
    <cfRule type="cellIs" dxfId="2" priority="4" operator="equal">
      <formula>"no"</formula>
    </cfRule>
  </conditionalFormatting>
  <conditionalFormatting sqref="Z169:AA169">
    <cfRule type="cellIs" dxfId="1" priority="1" operator="equal">
      <formula>"EU"</formula>
    </cfRule>
    <cfRule type="cellIs" dxfId="0" priority="2" operator="equal">
      <formula>"no"</formula>
    </cfRule>
  </conditionalFormatting>
  <dataValidations count="1">
    <dataValidation allowBlank="1" showInputMessage="1" showErrorMessage="1" sqref="B9:B115 B117:B198 B4:B7"/>
  </dataValidations>
  <hyperlinks>
    <hyperlink ref="E5" r:id="rId1"/>
    <hyperlink ref="E6" r:id="rId2"/>
    <hyperlink ref="E7" r:id="rId3"/>
    <hyperlink ref="E8" r:id="rId4"/>
    <hyperlink ref="E9" r:id="rId5"/>
    <hyperlink ref="E53" r:id="rId6"/>
    <hyperlink ref="E73" r:id="rId7"/>
    <hyperlink ref="E74" r:id="rId8"/>
    <hyperlink ref="E85" r:id="rId9"/>
    <hyperlink ref="E86" r:id="rId10"/>
    <hyperlink ref="E87" r:id="rId11"/>
    <hyperlink ref="E88" r:id="rId12"/>
    <hyperlink ref="E122" r:id="rId13"/>
    <hyperlink ref="E123" r:id="rId14"/>
    <hyperlink ref="E124" r:id="rId15"/>
    <hyperlink ref="E125" r:id="rId16"/>
    <hyperlink ref="E126" r:id="rId17"/>
    <hyperlink ref="E128" r:id="rId18"/>
    <hyperlink ref="E129" r:id="rId19"/>
    <hyperlink ref="E141" r:id="rId20"/>
    <hyperlink ref="E142" r:id="rId21"/>
    <hyperlink ref="E146" r:id="rId22"/>
    <hyperlink ref="E147" r:id="rId23"/>
    <hyperlink ref="E149" r:id="rId24"/>
    <hyperlink ref="E150" r:id="rId25"/>
    <hyperlink ref="E151" r:id="rId26"/>
    <hyperlink ref="E152" r:id="rId27"/>
    <hyperlink ref="E167" r:id="rId28"/>
    <hyperlink ref="E175" r:id="rId29"/>
    <hyperlink ref="E127" r:id="rId30"/>
    <hyperlink ref="E11" r:id="rId31"/>
    <hyperlink ref="E12" r:id="rId32"/>
    <hyperlink ref="E13" r:id="rId33"/>
    <hyperlink ref="E14" r:id="rId34"/>
    <hyperlink ref="E15" r:id="rId35"/>
    <hyperlink ref="E16" r:id="rId36"/>
    <hyperlink ref="E17" r:id="rId37"/>
    <hyperlink ref="E130" r:id="rId38"/>
    <hyperlink ref="E131" r:id="rId39"/>
    <hyperlink ref="E133" r:id="rId40"/>
    <hyperlink ref="E135" r:id="rId41"/>
    <hyperlink ref="E137" r:id="rId42"/>
    <hyperlink ref="E138" r:id="rId43"/>
    <hyperlink ref="E139" r:id="rId44"/>
    <hyperlink ref="E140" r:id="rId45"/>
    <hyperlink ref="E168" r:id="rId46"/>
    <hyperlink ref="E54" r:id="rId47"/>
    <hyperlink ref="E18" r:id="rId48"/>
    <hyperlink ref="E19" r:id="rId49"/>
    <hyperlink ref="E20" r:id="rId50"/>
    <hyperlink ref="E21" r:id="rId51"/>
    <hyperlink ref="E22" r:id="rId52"/>
    <hyperlink ref="E23" r:id="rId53"/>
    <hyperlink ref="E24" r:id="rId54"/>
    <hyperlink ref="E25" r:id="rId55"/>
    <hyperlink ref="E26" r:id="rId56"/>
    <hyperlink ref="E27" r:id="rId57"/>
    <hyperlink ref="E28" r:id="rId58"/>
    <hyperlink ref="E29" r:id="rId59"/>
    <hyperlink ref="E30" r:id="rId60"/>
    <hyperlink ref="E31" r:id="rId61"/>
    <hyperlink ref="E32" r:id="rId62"/>
    <hyperlink ref="E33" r:id="rId63"/>
    <hyperlink ref="E34" r:id="rId64"/>
    <hyperlink ref="E35" r:id="rId65"/>
    <hyperlink ref="E36" r:id="rId66"/>
    <hyperlink ref="E37" r:id="rId67"/>
    <hyperlink ref="E38" r:id="rId68"/>
    <hyperlink ref="E39" r:id="rId69"/>
    <hyperlink ref="E40" r:id="rId70"/>
    <hyperlink ref="E41" r:id="rId71"/>
    <hyperlink ref="E42" r:id="rId72"/>
    <hyperlink ref="E43" r:id="rId73"/>
    <hyperlink ref="E44" r:id="rId74"/>
    <hyperlink ref="E45" r:id="rId75"/>
    <hyperlink ref="E46" r:id="rId76"/>
    <hyperlink ref="E48" r:id="rId77"/>
    <hyperlink ref="E49" r:id="rId78"/>
    <hyperlink ref="E50" r:id="rId79"/>
    <hyperlink ref="E51" r:id="rId80"/>
    <hyperlink ref="E55" r:id="rId81"/>
    <hyperlink ref="E56" r:id="rId82"/>
    <hyperlink ref="E58" r:id="rId83"/>
    <hyperlink ref="E75" r:id="rId84"/>
    <hyperlink ref="E77" r:id="rId85"/>
    <hyperlink ref="E78" r:id="rId86"/>
    <hyperlink ref="E79" r:id="rId87"/>
    <hyperlink ref="E80" r:id="rId88"/>
    <hyperlink ref="E81" r:id="rId89"/>
    <hyperlink ref="E82" r:id="rId90"/>
    <hyperlink ref="E83" r:id="rId91"/>
    <hyperlink ref="E84" r:id="rId92"/>
    <hyperlink ref="E90" r:id="rId93"/>
    <hyperlink ref="E92" r:id="rId94"/>
    <hyperlink ref="E93" r:id="rId95"/>
    <hyperlink ref="E94" r:id="rId96"/>
    <hyperlink ref="E96" r:id="rId97"/>
    <hyperlink ref="E99" r:id="rId98"/>
    <hyperlink ref="E100" r:id="rId99"/>
    <hyperlink ref="E103" r:id="rId100"/>
    <hyperlink ref="E105" r:id="rId101"/>
    <hyperlink ref="E119" r:id="rId102"/>
    <hyperlink ref="E160" r:id="rId103"/>
    <hyperlink ref="E169" r:id="rId104"/>
    <hyperlink ref="E174" r:id="rId105"/>
    <hyperlink ref="E136" r:id="rId106"/>
    <hyperlink ref="E164" r:id="rId107"/>
    <hyperlink ref="E91" r:id="rId108"/>
    <hyperlink ref="E148" r:id="rId109"/>
    <hyperlink ref="E155" r:id="rId110"/>
    <hyperlink ref="E157" r:id="rId111"/>
    <hyperlink ref="E156" r:id="rId112"/>
    <hyperlink ref="E154" r:id="rId113"/>
    <hyperlink ref="E171" r:id="rId114"/>
    <hyperlink ref="E170" r:id="rId115"/>
    <hyperlink ref="E172" r:id="rId116"/>
    <hyperlink ref="E72" r:id="rId117"/>
    <hyperlink ref="E179" r:id="rId118"/>
    <hyperlink ref="E188" r:id="rId119"/>
    <hyperlink ref="E190" r:id="rId120"/>
    <hyperlink ref="E194" r:id="rId121"/>
  </hyperlinks>
  <pageMargins left="0.7" right="0.7" top="0.75" bottom="0.75" header="0.3" footer="0.3"/>
  <pageSetup paperSize="9" orientation="portrait" r:id="rId122"/>
  <legacyDrawing r:id="rId1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INDC_input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2017-03-14T22:59:11Z</dcterms:modified>
</cp:coreProperties>
</file>