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mc:AlternateContent xmlns:mc="http://schemas.openxmlformats.org/markup-compatibility/2006">
    <mc:Choice Requires="x15">
      <x15ac:absPath xmlns:x15ac="http://schemas.microsoft.com/office/spreadsheetml/2010/11/ac" url="P:\watmodel\CWATM\modelruns\lakevictoria5min\calcresults\Analysis\databasenew\"/>
    </mc:Choice>
  </mc:AlternateContent>
  <xr:revisionPtr revIDLastSave="0" documentId="13_ncr:1_{3D64E517-11CE-4105-8527-8A70D599C429}" xr6:coauthVersionLast="43" xr6:coauthVersionMax="43" xr10:uidLastSave="{00000000-0000-0000-0000-000000000000}"/>
  <bookViews>
    <workbookView xWindow="22714" yWindow="-109" windowWidth="23040" windowHeight="13898" xr2:uid="{00000000-000D-0000-FFFF-FFFF00000000}"/>
  </bookViews>
  <sheets>
    <sheet name="Scenario" sheetId="7" r:id="rId1"/>
    <sheet name="analyse" sheetId="2" r:id="rId2"/>
    <sheet name="output" sheetId="3" r:id="rId3"/>
    <sheet name="MAPS" sheetId="6" r:id="rId4"/>
    <sheet name="Choosen" sheetId="5" r:id="rId5"/>
    <sheet name="pop_EA_RVS" sheetId="4" r:id="rId6"/>
    <sheet name="pop_REF" sheetId="1" r:id="rId7"/>
  </sheets>
  <definedNames>
    <definedName name="_CTVK00144674c8dce21444c862af51f827a08c6" localSheetId="0">Scenario!$A$5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5" l="1"/>
  <c r="S73" i="1" l="1"/>
  <c r="R73" i="1"/>
  <c r="Q73" i="1"/>
  <c r="P73" i="1"/>
  <c r="O73" i="1"/>
  <c r="S72" i="1"/>
  <c r="R72" i="1"/>
  <c r="Q72" i="1"/>
  <c r="P72" i="1"/>
  <c r="O72" i="1"/>
  <c r="S71" i="1"/>
  <c r="R71" i="1"/>
  <c r="Q71" i="1"/>
  <c r="P71" i="1"/>
  <c r="O71" i="1"/>
  <c r="S70" i="1"/>
  <c r="R70" i="1"/>
  <c r="Q70" i="1"/>
  <c r="P70" i="1"/>
  <c r="O70" i="1"/>
  <c r="S69" i="1"/>
  <c r="R69" i="1"/>
  <c r="Q69" i="1"/>
  <c r="P69" i="1"/>
  <c r="O69" i="1"/>
  <c r="S68" i="1"/>
  <c r="R68" i="1"/>
  <c r="Q68" i="1"/>
  <c r="P68" i="1"/>
  <c r="O68" i="1"/>
  <c r="S67" i="1"/>
  <c r="R67" i="1"/>
  <c r="Q67" i="1"/>
  <c r="P67" i="1"/>
  <c r="O67" i="1"/>
  <c r="S66" i="1"/>
  <c r="R66" i="1"/>
  <c r="Q66" i="1"/>
  <c r="P66" i="1"/>
  <c r="O66" i="1"/>
  <c r="S65" i="1"/>
  <c r="R65" i="1"/>
  <c r="Q65" i="1"/>
  <c r="P65" i="1"/>
  <c r="O65" i="1"/>
  <c r="S64" i="1"/>
  <c r="R64" i="1"/>
  <c r="Q64" i="1"/>
  <c r="P64" i="1"/>
  <c r="O64" i="1"/>
  <c r="S63" i="1"/>
  <c r="R63" i="1"/>
  <c r="Q63" i="1"/>
  <c r="P63" i="1"/>
  <c r="O63" i="1"/>
  <c r="S62" i="1"/>
  <c r="R62" i="1"/>
  <c r="Q62" i="1"/>
  <c r="P62" i="1"/>
  <c r="O62" i="1"/>
  <c r="S61" i="1"/>
  <c r="R61" i="1"/>
  <c r="Q61" i="1"/>
  <c r="P61" i="1"/>
  <c r="O61" i="1"/>
  <c r="S60" i="1"/>
  <c r="R60" i="1"/>
  <c r="Q60" i="1"/>
  <c r="P60" i="1"/>
  <c r="O60" i="1"/>
  <c r="S59" i="1"/>
  <c r="R59" i="1"/>
  <c r="Q59" i="1"/>
  <c r="P59" i="1"/>
  <c r="O59" i="1"/>
  <c r="S58" i="1"/>
  <c r="R58" i="1"/>
  <c r="Q58" i="1"/>
  <c r="P58" i="1"/>
  <c r="O58" i="1"/>
  <c r="S57" i="1"/>
  <c r="R57" i="1"/>
  <c r="Q57" i="1"/>
  <c r="P57" i="1"/>
  <c r="O57" i="1"/>
  <c r="S56" i="1"/>
  <c r="R56" i="1"/>
  <c r="Q56" i="1"/>
  <c r="P56" i="1"/>
  <c r="O56" i="1"/>
  <c r="S55" i="1"/>
  <c r="R55" i="1"/>
  <c r="Q55" i="1"/>
  <c r="P55" i="1"/>
  <c r="O55" i="1"/>
  <c r="S54" i="1"/>
  <c r="R54" i="1"/>
  <c r="Q54" i="1"/>
  <c r="P54" i="1"/>
  <c r="O54" i="1"/>
  <c r="S53" i="1"/>
  <c r="R53" i="1"/>
  <c r="Q53" i="1"/>
  <c r="P53" i="1"/>
  <c r="O53" i="1"/>
  <c r="S52" i="1"/>
  <c r="R52" i="1"/>
  <c r="Q52" i="1"/>
  <c r="P52" i="1"/>
  <c r="O52" i="1"/>
  <c r="S51" i="1"/>
  <c r="R51" i="1"/>
  <c r="Q51" i="1"/>
  <c r="P51" i="1"/>
  <c r="O51" i="1"/>
  <c r="S50" i="1"/>
  <c r="R50" i="1"/>
  <c r="Q50" i="1"/>
  <c r="P50" i="1"/>
  <c r="O50" i="1"/>
  <c r="S49" i="1"/>
  <c r="R49" i="1"/>
  <c r="Q49" i="1"/>
  <c r="P49" i="1"/>
  <c r="O49" i="1"/>
  <c r="S48" i="1"/>
  <c r="R48" i="1"/>
  <c r="Q48" i="1"/>
  <c r="P48" i="1"/>
  <c r="O48" i="1"/>
  <c r="S47" i="1"/>
  <c r="R47" i="1"/>
  <c r="Q47" i="1"/>
  <c r="P47" i="1"/>
  <c r="O47" i="1"/>
  <c r="S46" i="1"/>
  <c r="R46" i="1"/>
  <c r="Q46" i="1"/>
  <c r="P46" i="1"/>
  <c r="O46" i="1"/>
  <c r="S45" i="1"/>
  <c r="R45" i="1"/>
  <c r="Q45" i="1"/>
  <c r="P45" i="1"/>
  <c r="O45" i="1"/>
  <c r="S44" i="1"/>
  <c r="R44" i="1"/>
  <c r="Q44" i="1"/>
  <c r="P44" i="1"/>
  <c r="O44" i="1"/>
  <c r="S43" i="1"/>
  <c r="R43" i="1"/>
  <c r="Q43" i="1"/>
  <c r="P43" i="1"/>
  <c r="O43" i="1"/>
  <c r="S42" i="1"/>
  <c r="R42" i="1"/>
  <c r="Q42" i="1"/>
  <c r="P42" i="1"/>
  <c r="O42" i="1"/>
  <c r="S41" i="1"/>
  <c r="R41" i="1"/>
  <c r="Q41" i="1"/>
  <c r="P41" i="1"/>
  <c r="O41" i="1"/>
  <c r="S40" i="1"/>
  <c r="R40" i="1"/>
  <c r="Q40" i="1"/>
  <c r="P40" i="1"/>
  <c r="O40" i="1"/>
  <c r="S39" i="1"/>
  <c r="R39" i="1"/>
  <c r="Q39" i="1"/>
  <c r="P39" i="1"/>
  <c r="O39" i="1"/>
  <c r="S38" i="1"/>
  <c r="R38" i="1"/>
  <c r="Q38" i="1"/>
  <c r="P38" i="1"/>
  <c r="O38" i="1"/>
  <c r="S37" i="1"/>
  <c r="R37" i="1"/>
  <c r="Q37" i="1"/>
  <c r="P37" i="1"/>
  <c r="O37" i="1"/>
  <c r="S36" i="1"/>
  <c r="R36" i="1"/>
  <c r="Q36" i="1"/>
  <c r="P36" i="1"/>
  <c r="O36" i="1"/>
  <c r="S35" i="1"/>
  <c r="R35" i="1"/>
  <c r="Q35" i="1"/>
  <c r="P35" i="1"/>
  <c r="O35" i="1"/>
  <c r="S34" i="1"/>
  <c r="R34" i="1"/>
  <c r="Q34" i="1"/>
  <c r="P34" i="1"/>
  <c r="O34" i="1"/>
  <c r="S33" i="1"/>
  <c r="R33" i="1"/>
  <c r="Q33" i="1"/>
  <c r="P33" i="1"/>
  <c r="O33" i="1"/>
  <c r="S32" i="1"/>
  <c r="R32" i="1"/>
  <c r="Q32" i="1"/>
  <c r="P32" i="1"/>
  <c r="O32" i="1"/>
  <c r="S31" i="1"/>
  <c r="R31" i="1"/>
  <c r="Q31" i="1"/>
  <c r="P31" i="1"/>
  <c r="O31" i="1"/>
  <c r="S30" i="1"/>
  <c r="R30" i="1"/>
  <c r="Q30" i="1"/>
  <c r="P30" i="1"/>
  <c r="O30" i="1"/>
  <c r="S29" i="1"/>
  <c r="R29" i="1"/>
  <c r="Q29" i="1"/>
  <c r="P29" i="1"/>
  <c r="O29" i="1"/>
  <c r="S28" i="1"/>
  <c r="R28" i="1"/>
  <c r="Q28" i="1"/>
  <c r="P28" i="1"/>
  <c r="O28" i="1"/>
  <c r="S27" i="1"/>
  <c r="R27" i="1"/>
  <c r="Q27" i="1"/>
  <c r="P27" i="1"/>
  <c r="O27" i="1"/>
  <c r="S26" i="1"/>
  <c r="R26" i="1"/>
  <c r="Q26" i="1"/>
  <c r="P26" i="1"/>
  <c r="O26" i="1"/>
  <c r="S25" i="1"/>
  <c r="R25" i="1"/>
  <c r="Q25" i="1"/>
  <c r="P25" i="1"/>
  <c r="O25" i="1"/>
  <c r="S24" i="1"/>
  <c r="R24" i="1"/>
  <c r="Q24" i="1"/>
  <c r="P24" i="1"/>
  <c r="O24" i="1"/>
  <c r="S23" i="1"/>
  <c r="R23" i="1"/>
  <c r="Q23" i="1"/>
  <c r="P23" i="1"/>
  <c r="O23" i="1"/>
  <c r="S22" i="1"/>
  <c r="R22" i="1"/>
  <c r="Q22" i="1"/>
  <c r="P22" i="1"/>
  <c r="O22" i="1"/>
  <c r="S21" i="1"/>
  <c r="R21" i="1"/>
  <c r="Q21" i="1"/>
  <c r="P21" i="1"/>
  <c r="O21" i="1"/>
  <c r="S20" i="1"/>
  <c r="R20" i="1"/>
  <c r="Q20" i="1"/>
  <c r="P20" i="1"/>
  <c r="O20" i="1"/>
  <c r="S19" i="1"/>
  <c r="R19" i="1"/>
  <c r="Q19" i="1"/>
  <c r="P19" i="1"/>
  <c r="O19" i="1"/>
  <c r="S18" i="1"/>
  <c r="R18" i="1"/>
  <c r="Q18" i="1"/>
  <c r="P18" i="1"/>
  <c r="O18" i="1"/>
  <c r="S17" i="1"/>
  <c r="R17" i="1"/>
  <c r="Q17" i="1"/>
  <c r="P17" i="1"/>
  <c r="O17" i="1"/>
  <c r="S16" i="1"/>
  <c r="R16" i="1"/>
  <c r="Q16" i="1"/>
  <c r="P16" i="1"/>
  <c r="O16" i="1"/>
  <c r="S15" i="1"/>
  <c r="R15" i="1"/>
  <c r="Q15" i="1"/>
  <c r="P15" i="1"/>
  <c r="O15" i="1"/>
  <c r="S14" i="1"/>
  <c r="R14" i="1"/>
  <c r="Q14" i="1"/>
  <c r="P14" i="1"/>
  <c r="O14" i="1"/>
  <c r="S13" i="1"/>
  <c r="R13" i="1"/>
  <c r="Q13" i="1"/>
  <c r="P13" i="1"/>
  <c r="O13" i="1"/>
  <c r="O14" i="4"/>
  <c r="P14" i="4"/>
  <c r="Q14" i="4"/>
  <c r="R14" i="4"/>
  <c r="S14" i="4"/>
  <c r="O15" i="4"/>
  <c r="P15" i="4"/>
  <c r="Q15" i="4"/>
  <c r="R15" i="4"/>
  <c r="S15" i="4"/>
  <c r="O16" i="4"/>
  <c r="P16" i="4"/>
  <c r="Q16" i="4"/>
  <c r="R16" i="4"/>
  <c r="S16" i="4"/>
  <c r="O17" i="4"/>
  <c r="P17" i="4"/>
  <c r="Q17" i="4"/>
  <c r="R17" i="4"/>
  <c r="S17" i="4"/>
  <c r="O18" i="4"/>
  <c r="P18" i="4"/>
  <c r="Q18" i="4"/>
  <c r="R18" i="4"/>
  <c r="S18" i="4"/>
  <c r="O19" i="4"/>
  <c r="P19" i="4"/>
  <c r="Q19" i="4"/>
  <c r="R19" i="4"/>
  <c r="S19" i="4"/>
  <c r="O20" i="4"/>
  <c r="P20" i="4"/>
  <c r="Q20" i="4"/>
  <c r="R20" i="4"/>
  <c r="S20" i="4"/>
  <c r="O21" i="4"/>
  <c r="P21" i="4"/>
  <c r="Q21" i="4"/>
  <c r="R21" i="4"/>
  <c r="S21" i="4"/>
  <c r="O22" i="4"/>
  <c r="P22" i="4"/>
  <c r="Q22" i="4"/>
  <c r="R22" i="4"/>
  <c r="S22" i="4"/>
  <c r="O23" i="4"/>
  <c r="P23" i="4"/>
  <c r="Q23" i="4"/>
  <c r="R23" i="4"/>
  <c r="S23" i="4"/>
  <c r="O24" i="4"/>
  <c r="P24" i="4"/>
  <c r="Q24" i="4"/>
  <c r="R24" i="4"/>
  <c r="S24" i="4"/>
  <c r="O25" i="4"/>
  <c r="P25" i="4"/>
  <c r="Q25" i="4"/>
  <c r="R25" i="4"/>
  <c r="S25" i="4"/>
  <c r="O26" i="4"/>
  <c r="P26" i="4"/>
  <c r="Q26" i="4"/>
  <c r="R26" i="4"/>
  <c r="S26" i="4"/>
  <c r="O27" i="4"/>
  <c r="P27" i="4"/>
  <c r="Q27" i="4"/>
  <c r="R27" i="4"/>
  <c r="S27" i="4"/>
  <c r="O28" i="4"/>
  <c r="P28" i="4"/>
  <c r="Q28" i="4"/>
  <c r="R28" i="4"/>
  <c r="S28" i="4"/>
  <c r="O29" i="4"/>
  <c r="P29" i="4"/>
  <c r="Q29" i="4"/>
  <c r="R29" i="4"/>
  <c r="S29" i="4"/>
  <c r="O30" i="4"/>
  <c r="P30" i="4"/>
  <c r="Q30" i="4"/>
  <c r="R30" i="4"/>
  <c r="S30" i="4"/>
  <c r="O31" i="4"/>
  <c r="P31" i="4"/>
  <c r="Q31" i="4"/>
  <c r="R31" i="4"/>
  <c r="S31" i="4"/>
  <c r="O32" i="4"/>
  <c r="P32" i="4"/>
  <c r="Q32" i="4"/>
  <c r="R32" i="4"/>
  <c r="S32" i="4"/>
  <c r="O33" i="4"/>
  <c r="P33" i="4"/>
  <c r="Q33" i="4"/>
  <c r="R33" i="4"/>
  <c r="S33" i="4"/>
  <c r="O34" i="4"/>
  <c r="P34" i="4"/>
  <c r="Q34" i="4"/>
  <c r="R34" i="4"/>
  <c r="S34" i="4"/>
  <c r="O35" i="4"/>
  <c r="P35" i="4"/>
  <c r="Q35" i="4"/>
  <c r="R35" i="4"/>
  <c r="S35" i="4"/>
  <c r="O36" i="4"/>
  <c r="P36" i="4"/>
  <c r="Q36" i="4"/>
  <c r="R36" i="4"/>
  <c r="S36" i="4"/>
  <c r="O37" i="4"/>
  <c r="P37" i="4"/>
  <c r="Q37" i="4"/>
  <c r="R37" i="4"/>
  <c r="S37" i="4"/>
  <c r="O38" i="4"/>
  <c r="P38" i="4"/>
  <c r="Q38" i="4"/>
  <c r="R38" i="4"/>
  <c r="S38" i="4"/>
  <c r="O39" i="4"/>
  <c r="P39" i="4"/>
  <c r="Q39" i="4"/>
  <c r="R39" i="4"/>
  <c r="S39" i="4"/>
  <c r="O40" i="4"/>
  <c r="P40" i="4"/>
  <c r="Q40" i="4"/>
  <c r="R40" i="4"/>
  <c r="S40" i="4"/>
  <c r="O41" i="4"/>
  <c r="P41" i="4"/>
  <c r="Q41" i="4"/>
  <c r="R41" i="4"/>
  <c r="S41" i="4"/>
  <c r="O42" i="4"/>
  <c r="P42" i="4"/>
  <c r="Q42" i="4"/>
  <c r="R42" i="4"/>
  <c r="S42" i="4"/>
  <c r="O43" i="4"/>
  <c r="P43" i="4"/>
  <c r="Q43" i="4"/>
  <c r="R43" i="4"/>
  <c r="S43" i="4"/>
  <c r="O44" i="4"/>
  <c r="P44" i="4"/>
  <c r="Q44" i="4"/>
  <c r="R44" i="4"/>
  <c r="S44" i="4"/>
  <c r="O45" i="4"/>
  <c r="P45" i="4"/>
  <c r="Q45" i="4"/>
  <c r="R45" i="4"/>
  <c r="S45" i="4"/>
  <c r="O46" i="4"/>
  <c r="P46" i="4"/>
  <c r="Q46" i="4"/>
  <c r="R46" i="4"/>
  <c r="S46" i="4"/>
  <c r="O47" i="4"/>
  <c r="P47" i="4"/>
  <c r="Q47" i="4"/>
  <c r="R47" i="4"/>
  <c r="S47" i="4"/>
  <c r="O48" i="4"/>
  <c r="P48" i="4"/>
  <c r="Q48" i="4"/>
  <c r="R48" i="4"/>
  <c r="S48" i="4"/>
  <c r="O49" i="4"/>
  <c r="P49" i="4"/>
  <c r="Q49" i="4"/>
  <c r="R49" i="4"/>
  <c r="S49" i="4"/>
  <c r="O50" i="4"/>
  <c r="P50" i="4"/>
  <c r="Q50" i="4"/>
  <c r="R50" i="4"/>
  <c r="S50" i="4"/>
  <c r="O51" i="4"/>
  <c r="P51" i="4"/>
  <c r="Q51" i="4"/>
  <c r="R51" i="4"/>
  <c r="S51" i="4"/>
  <c r="O52" i="4"/>
  <c r="P52" i="4"/>
  <c r="Q52" i="4"/>
  <c r="R52" i="4"/>
  <c r="S52" i="4"/>
  <c r="O53" i="4"/>
  <c r="P53" i="4"/>
  <c r="Q53" i="4"/>
  <c r="R53" i="4"/>
  <c r="S53" i="4"/>
  <c r="O54" i="4"/>
  <c r="P54" i="4"/>
  <c r="Q54" i="4"/>
  <c r="R54" i="4"/>
  <c r="S54" i="4"/>
  <c r="O55" i="4"/>
  <c r="P55" i="4"/>
  <c r="Q55" i="4"/>
  <c r="R55" i="4"/>
  <c r="S55" i="4"/>
  <c r="O56" i="4"/>
  <c r="P56" i="4"/>
  <c r="Q56" i="4"/>
  <c r="R56" i="4"/>
  <c r="S56" i="4"/>
  <c r="O57" i="4"/>
  <c r="P57" i="4"/>
  <c r="Q57" i="4"/>
  <c r="R57" i="4"/>
  <c r="S57" i="4"/>
  <c r="O58" i="4"/>
  <c r="P58" i="4"/>
  <c r="Q58" i="4"/>
  <c r="R58" i="4"/>
  <c r="S58" i="4"/>
  <c r="O59" i="4"/>
  <c r="P59" i="4"/>
  <c r="Q59" i="4"/>
  <c r="R59" i="4"/>
  <c r="S59" i="4"/>
  <c r="O60" i="4"/>
  <c r="P60" i="4"/>
  <c r="Q60" i="4"/>
  <c r="R60" i="4"/>
  <c r="S60" i="4"/>
  <c r="O61" i="4"/>
  <c r="P61" i="4"/>
  <c r="Q61" i="4"/>
  <c r="R61" i="4"/>
  <c r="S61" i="4"/>
  <c r="O62" i="4"/>
  <c r="P62" i="4"/>
  <c r="Q62" i="4"/>
  <c r="R62" i="4"/>
  <c r="S62" i="4"/>
  <c r="O63" i="4"/>
  <c r="P63" i="4"/>
  <c r="Q63" i="4"/>
  <c r="R63" i="4"/>
  <c r="S63" i="4"/>
  <c r="O64" i="4"/>
  <c r="P64" i="4"/>
  <c r="Q64" i="4"/>
  <c r="R64" i="4"/>
  <c r="S64" i="4"/>
  <c r="O65" i="4"/>
  <c r="P65" i="4"/>
  <c r="Q65" i="4"/>
  <c r="R65" i="4"/>
  <c r="S65" i="4"/>
  <c r="O66" i="4"/>
  <c r="P66" i="4"/>
  <c r="Q66" i="4"/>
  <c r="R66" i="4"/>
  <c r="S66" i="4"/>
  <c r="O67" i="4"/>
  <c r="P67" i="4"/>
  <c r="Q67" i="4"/>
  <c r="R67" i="4"/>
  <c r="S67" i="4"/>
  <c r="O68" i="4"/>
  <c r="P68" i="4"/>
  <c r="Q68" i="4"/>
  <c r="R68" i="4"/>
  <c r="S68" i="4"/>
  <c r="O69" i="4"/>
  <c r="P69" i="4"/>
  <c r="Q69" i="4"/>
  <c r="R69" i="4"/>
  <c r="S69" i="4"/>
  <c r="O70" i="4"/>
  <c r="P70" i="4"/>
  <c r="Q70" i="4"/>
  <c r="R70" i="4"/>
  <c r="S70" i="4"/>
  <c r="O71" i="4"/>
  <c r="P71" i="4"/>
  <c r="Q71" i="4"/>
  <c r="R71" i="4"/>
  <c r="S71" i="4"/>
  <c r="O72" i="4"/>
  <c r="P72" i="4"/>
  <c r="Q72" i="4"/>
  <c r="R72" i="4"/>
  <c r="S72" i="4"/>
  <c r="O73" i="4"/>
  <c r="P73" i="4"/>
  <c r="Q73" i="4"/>
  <c r="R73" i="4"/>
  <c r="S73" i="4"/>
  <c r="P13" i="4"/>
  <c r="Q13" i="4"/>
  <c r="R13" i="4"/>
  <c r="S13" i="4"/>
  <c r="O13" i="4"/>
  <c r="D8" i="2" l="1"/>
  <c r="E8" i="4"/>
  <c r="D8" i="4"/>
  <c r="E7" i="4"/>
  <c r="D7" i="4"/>
  <c r="E6" i="4"/>
  <c r="D6" i="4"/>
  <c r="E5" i="4"/>
  <c r="D5" i="4"/>
  <c r="E4" i="4"/>
  <c r="D4" i="4"/>
  <c r="B3" i="4"/>
  <c r="F6" i="4" l="1"/>
  <c r="F7" i="4"/>
  <c r="F4" i="4"/>
  <c r="F8" i="4"/>
  <c r="F5" i="4"/>
  <c r="E8" i="1"/>
  <c r="E7" i="1"/>
  <c r="E6" i="1"/>
  <c r="E5" i="1"/>
  <c r="E4" i="1"/>
  <c r="G54" i="5"/>
  <c r="J49" i="5"/>
  <c r="M64" i="5"/>
  <c r="G28" i="5"/>
  <c r="L65" i="5"/>
  <c r="E43" i="5"/>
  <c r="M32" i="5"/>
  <c r="N13" i="5"/>
  <c r="F70" i="5"/>
  <c r="M29" i="5"/>
  <c r="M36" i="5"/>
  <c r="N46" i="5"/>
  <c r="N67" i="5"/>
  <c r="F19" i="5"/>
  <c r="C23" i="5"/>
  <c r="C56" i="5"/>
  <c r="J47" i="5"/>
  <c r="J29" i="5"/>
  <c r="M42" i="5"/>
  <c r="C19" i="5"/>
  <c r="F36" i="5"/>
  <c r="D47" i="5"/>
  <c r="C73" i="5"/>
  <c r="N73" i="5"/>
  <c r="G58" i="5"/>
  <c r="L51" i="5"/>
  <c r="N39" i="5"/>
  <c r="F39" i="5"/>
  <c r="D55" i="5"/>
  <c r="K51" i="5"/>
  <c r="M31" i="5"/>
  <c r="L47" i="5"/>
  <c r="E25" i="5"/>
  <c r="F29" i="5"/>
  <c r="K35" i="5"/>
  <c r="J73" i="5"/>
  <c r="N50" i="5"/>
  <c r="C47" i="5"/>
  <c r="K62" i="5"/>
  <c r="L40" i="5"/>
  <c r="L56" i="5"/>
  <c r="G39" i="5"/>
  <c r="F57" i="5"/>
  <c r="E37" i="5"/>
  <c r="J63" i="5"/>
  <c r="E45" i="5"/>
  <c r="C14" i="5"/>
  <c r="M20" i="5"/>
  <c r="E67" i="5"/>
  <c r="F30" i="5"/>
  <c r="G69" i="5"/>
  <c r="K48" i="5"/>
  <c r="L63" i="5"/>
  <c r="D20" i="5"/>
  <c r="E65" i="5"/>
  <c r="D27" i="5"/>
  <c r="K33" i="5"/>
  <c r="D72" i="5"/>
  <c r="L19" i="5"/>
  <c r="J14" i="5"/>
  <c r="N66" i="5"/>
  <c r="N52" i="5"/>
  <c r="C22" i="5"/>
  <c r="N60" i="5"/>
  <c r="J24" i="5"/>
  <c r="M43" i="5"/>
  <c r="J15" i="5"/>
  <c r="M44" i="5"/>
  <c r="K31" i="5"/>
  <c r="E52" i="5"/>
  <c r="L52" i="5"/>
  <c r="N54" i="5"/>
  <c r="C24" i="5"/>
  <c r="F14" i="5"/>
  <c r="E31" i="5"/>
  <c r="G64" i="5"/>
  <c r="J40" i="5"/>
  <c r="F15" i="5"/>
  <c r="L54" i="5"/>
  <c r="L50" i="5"/>
  <c r="C57" i="5"/>
  <c r="J58" i="5"/>
  <c r="J34" i="5"/>
  <c r="G27" i="5"/>
  <c r="K24" i="5"/>
  <c r="C28" i="5"/>
  <c r="C67" i="5"/>
  <c r="D69" i="5"/>
  <c r="C49" i="5"/>
  <c r="D45" i="5"/>
  <c r="G65" i="5"/>
  <c r="C71" i="5"/>
  <c r="F33" i="5"/>
  <c r="K69" i="5"/>
  <c r="E47" i="5"/>
  <c r="D33" i="5"/>
  <c r="D24" i="5"/>
  <c r="L32" i="5"/>
  <c r="E36" i="5"/>
  <c r="K13" i="5"/>
  <c r="M46" i="5"/>
  <c r="C52" i="5"/>
  <c r="E19" i="5"/>
  <c r="F16" i="5"/>
  <c r="G63" i="5"/>
  <c r="D50" i="5"/>
  <c r="D18" i="5"/>
  <c r="G22" i="5"/>
  <c r="K68" i="5"/>
  <c r="K59" i="5"/>
  <c r="G41" i="5"/>
  <c r="G49" i="5"/>
  <c r="J59" i="5"/>
  <c r="N28" i="5"/>
  <c r="E72" i="5"/>
  <c r="N24" i="5"/>
  <c r="K41" i="5"/>
  <c r="J23" i="5"/>
  <c r="F65" i="5"/>
  <c r="E34" i="5"/>
  <c r="C44" i="5"/>
  <c r="K28" i="5"/>
  <c r="K53" i="5"/>
  <c r="J72" i="5"/>
  <c r="C33" i="5"/>
  <c r="D71" i="5"/>
  <c r="F26" i="5"/>
  <c r="G70" i="5"/>
  <c r="C58" i="5"/>
  <c r="D32" i="5"/>
  <c r="J41" i="5"/>
  <c r="F42" i="5"/>
  <c r="C18" i="5"/>
  <c r="K18" i="5"/>
  <c r="D21" i="5"/>
  <c r="N40" i="5"/>
  <c r="F66" i="5"/>
  <c r="K58" i="5"/>
  <c r="D65" i="5"/>
  <c r="M52" i="5"/>
  <c r="C35" i="5"/>
  <c r="E41" i="5"/>
  <c r="C70" i="5"/>
  <c r="F48" i="5"/>
  <c r="E30" i="5"/>
  <c r="G42" i="5"/>
  <c r="N58" i="5"/>
  <c r="J31" i="5"/>
  <c r="C60" i="5"/>
  <c r="E22" i="5"/>
  <c r="K60" i="5"/>
  <c r="C39" i="5"/>
  <c r="E23" i="5"/>
  <c r="L53" i="5"/>
  <c r="C32" i="5"/>
  <c r="C16" i="5"/>
  <c r="L58" i="5"/>
  <c r="M63" i="5"/>
  <c r="J55" i="5"/>
  <c r="D40" i="5"/>
  <c r="L26" i="5"/>
  <c r="G53" i="5"/>
  <c r="C30" i="5"/>
  <c r="G68" i="5"/>
  <c r="N59" i="5"/>
  <c r="N33" i="5"/>
  <c r="E48" i="5"/>
  <c r="C13" i="5"/>
  <c r="J51" i="5"/>
  <c r="N30" i="5"/>
  <c r="F38" i="5"/>
  <c r="K61" i="5"/>
  <c r="K71" i="5"/>
  <c r="N72" i="5"/>
  <c r="C26" i="5"/>
  <c r="K29" i="5"/>
  <c r="G71" i="5"/>
  <c r="G48" i="5"/>
  <c r="F71" i="5"/>
  <c r="M22" i="5"/>
  <c r="M30" i="5"/>
  <c r="G19" i="5"/>
  <c r="F51" i="5"/>
  <c r="N17" i="5"/>
  <c r="G43" i="5"/>
  <c r="K36" i="5"/>
  <c r="L38" i="5"/>
  <c r="C37" i="5"/>
  <c r="E68" i="5"/>
  <c r="E21" i="5"/>
  <c r="G26" i="5"/>
  <c r="J42" i="5"/>
  <c r="G36" i="5"/>
  <c r="E63" i="5"/>
  <c r="E40" i="5"/>
  <c r="F31" i="5"/>
  <c r="M69" i="5"/>
  <c r="M18" i="5"/>
  <c r="M17" i="5"/>
  <c r="L61" i="5"/>
  <c r="N61" i="5"/>
  <c r="M58" i="5"/>
  <c r="F17" i="5"/>
  <c r="C41" i="5"/>
  <c r="D60" i="5"/>
  <c r="D28" i="5"/>
  <c r="C61" i="5"/>
  <c r="L23" i="5"/>
  <c r="K73" i="5"/>
  <c r="F55" i="5"/>
  <c r="K46" i="5"/>
  <c r="N62" i="5"/>
  <c r="N63" i="5"/>
  <c r="E4" i="5"/>
  <c r="K30" i="5"/>
  <c r="E20" i="5"/>
  <c r="D31" i="5"/>
  <c r="L46" i="5"/>
  <c r="N15" i="5"/>
  <c r="J52" i="5"/>
  <c r="N34" i="5"/>
  <c r="E13" i="5"/>
  <c r="D63" i="5"/>
  <c r="L41" i="5"/>
  <c r="L25" i="5"/>
  <c r="G67" i="5"/>
  <c r="J48" i="5"/>
  <c r="D48" i="5"/>
  <c r="D41" i="5"/>
  <c r="M65" i="5"/>
  <c r="C20" i="5"/>
  <c r="M71" i="5"/>
  <c r="D73" i="5"/>
  <c r="G45" i="5"/>
  <c r="M35" i="5"/>
  <c r="C21" i="5"/>
  <c r="G52" i="5"/>
  <c r="F54" i="5"/>
  <c r="L62" i="5"/>
  <c r="F62" i="5"/>
  <c r="E44" i="5"/>
  <c r="K65" i="5"/>
  <c r="M56" i="5"/>
  <c r="E64" i="5"/>
  <c r="K56" i="5"/>
  <c r="N29" i="5"/>
  <c r="B11" i="5"/>
  <c r="C72" i="5"/>
  <c r="K34" i="5"/>
  <c r="D16" i="5"/>
  <c r="D54" i="5"/>
  <c r="K43" i="5"/>
  <c r="F50" i="5"/>
  <c r="M16" i="5"/>
  <c r="N51" i="5"/>
  <c r="D51" i="5"/>
  <c r="E39" i="5"/>
  <c r="L73" i="5"/>
  <c r="M39" i="5"/>
  <c r="L28" i="5"/>
  <c r="M14" i="5"/>
  <c r="C25" i="5"/>
  <c r="M41" i="5"/>
  <c r="L67" i="5"/>
  <c r="J60" i="5"/>
  <c r="F68" i="5"/>
  <c r="D38" i="5"/>
  <c r="C45" i="5"/>
  <c r="N38" i="5"/>
  <c r="F18" i="5"/>
  <c r="N47" i="5"/>
  <c r="F43" i="5"/>
  <c r="J61" i="5"/>
  <c r="C17" i="5"/>
  <c r="L13" i="5"/>
  <c r="C34" i="5"/>
  <c r="G55" i="5"/>
  <c r="N42" i="5"/>
  <c r="J57" i="5"/>
  <c r="L15" i="5"/>
  <c r="N35" i="5"/>
  <c r="M68" i="5"/>
  <c r="E49" i="5"/>
  <c r="K72" i="5"/>
  <c r="L33" i="5"/>
  <c r="L72" i="5"/>
  <c r="G57" i="5"/>
  <c r="N43" i="5"/>
  <c r="M37" i="5"/>
  <c r="J16" i="5"/>
  <c r="M54" i="5"/>
  <c r="N19" i="5"/>
  <c r="L14" i="5"/>
  <c r="N71" i="5"/>
  <c r="F25" i="5"/>
  <c r="J66" i="5"/>
  <c r="K47" i="5"/>
  <c r="L35" i="5"/>
  <c r="K64" i="5"/>
  <c r="K55" i="5"/>
  <c r="F52" i="5"/>
  <c r="G24" i="5"/>
  <c r="F34" i="5"/>
  <c r="E17" i="5"/>
  <c r="L27" i="5"/>
  <c r="C27" i="5"/>
  <c r="K45" i="5"/>
  <c r="E8" i="5"/>
  <c r="M13" i="5"/>
  <c r="G30" i="5"/>
  <c r="L39" i="5"/>
  <c r="K14" i="5"/>
  <c r="D43" i="5"/>
  <c r="C40" i="5"/>
  <c r="J69" i="5"/>
  <c r="G25" i="5"/>
  <c r="L17" i="5"/>
  <c r="D61" i="5"/>
  <c r="E69" i="5"/>
  <c r="G40" i="5"/>
  <c r="J36" i="5"/>
  <c r="J62" i="5"/>
  <c r="G35" i="5"/>
  <c r="N14" i="5"/>
  <c r="K23" i="5"/>
  <c r="D35" i="5"/>
  <c r="D34" i="5"/>
  <c r="F44" i="5"/>
  <c r="F24" i="5"/>
  <c r="L49" i="5"/>
  <c r="J28" i="5"/>
  <c r="K15" i="5"/>
  <c r="M25" i="5"/>
  <c r="C66" i="5"/>
  <c r="M33" i="5"/>
  <c r="M72" i="5"/>
  <c r="E51" i="5"/>
  <c r="M45" i="5"/>
  <c r="C43" i="5"/>
  <c r="F69" i="5"/>
  <c r="K39" i="5"/>
  <c r="M24" i="5"/>
  <c r="G34" i="5"/>
  <c r="D56" i="5"/>
  <c r="L57" i="5"/>
  <c r="K25" i="5"/>
  <c r="K19" i="5"/>
  <c r="N31" i="5"/>
  <c r="D39" i="5"/>
  <c r="N53" i="5"/>
  <c r="L64" i="5"/>
  <c r="L44" i="5"/>
  <c r="D26" i="5"/>
  <c r="G51" i="5"/>
  <c r="M38" i="5"/>
  <c r="J21" i="5"/>
  <c r="M48" i="5"/>
  <c r="G13" i="5"/>
  <c r="K57" i="5"/>
  <c r="E33" i="5"/>
  <c r="D49" i="5"/>
  <c r="E60" i="5"/>
  <c r="C53" i="5"/>
  <c r="D14" i="5"/>
  <c r="G44" i="5"/>
  <c r="L66" i="5"/>
  <c r="G15" i="5"/>
  <c r="J67" i="5"/>
  <c r="J70" i="5"/>
  <c r="N16" i="5"/>
  <c r="J71" i="5"/>
  <c r="C65" i="5"/>
  <c r="L21" i="5"/>
  <c r="D42" i="5"/>
  <c r="N21" i="5"/>
  <c r="J54" i="5"/>
  <c r="K17" i="5"/>
  <c r="N48" i="5"/>
  <c r="K49" i="5"/>
  <c r="G62" i="5"/>
  <c r="C55" i="5"/>
  <c r="C50" i="5"/>
  <c r="F23" i="5"/>
  <c r="F47" i="5"/>
  <c r="L70" i="5"/>
  <c r="E5" i="5"/>
  <c r="G29" i="5"/>
  <c r="F27" i="5"/>
  <c r="E42" i="5"/>
  <c r="E16" i="5"/>
  <c r="M26" i="5"/>
  <c r="D36" i="5"/>
  <c r="D22" i="5"/>
  <c r="F67" i="5"/>
  <c r="D53" i="5"/>
  <c r="N65" i="5"/>
  <c r="M21" i="5"/>
  <c r="K27" i="5"/>
  <c r="G38" i="5"/>
  <c r="G59" i="5"/>
  <c r="K50" i="5"/>
  <c r="L16" i="5"/>
  <c r="M70" i="5"/>
  <c r="G14" i="5"/>
  <c r="M55" i="5"/>
  <c r="E14" i="5"/>
  <c r="E59" i="5"/>
  <c r="K52" i="5"/>
  <c r="G32" i="5"/>
  <c r="F60" i="5"/>
  <c r="E73" i="5"/>
  <c r="C38" i="5"/>
  <c r="C59" i="5"/>
  <c r="K70" i="5"/>
  <c r="M15" i="5"/>
  <c r="E71" i="5"/>
  <c r="N70" i="5"/>
  <c r="M57" i="5"/>
  <c r="L60" i="5"/>
  <c r="M40" i="5"/>
  <c r="N45" i="5"/>
  <c r="M47" i="5"/>
  <c r="D25" i="5"/>
  <c r="E29" i="5"/>
  <c r="E53" i="5"/>
  <c r="K32" i="5"/>
  <c r="K22" i="5"/>
  <c r="M53" i="5"/>
  <c r="C31" i="5"/>
  <c r="L29" i="5"/>
  <c r="N26" i="5"/>
  <c r="F41" i="5"/>
  <c r="F58" i="5"/>
  <c r="F56" i="5"/>
  <c r="E6" i="5"/>
  <c r="F72" i="5"/>
  <c r="D67" i="5"/>
  <c r="K42" i="5"/>
  <c r="C29" i="5"/>
  <c r="E27" i="5"/>
  <c r="K66" i="5"/>
  <c r="F64" i="5"/>
  <c r="N56" i="5"/>
  <c r="F40" i="5"/>
  <c r="C42" i="5"/>
  <c r="G33" i="5"/>
  <c r="K67" i="5"/>
  <c r="D66" i="5"/>
  <c r="J38" i="5"/>
  <c r="L24" i="5"/>
  <c r="E32" i="5"/>
  <c r="J65" i="5"/>
  <c r="K40" i="5"/>
  <c r="E54" i="5"/>
  <c r="C51" i="5"/>
  <c r="J27" i="5"/>
  <c r="L30" i="5"/>
  <c r="L37" i="5"/>
  <c r="G46" i="5"/>
  <c r="L45" i="5"/>
  <c r="K38" i="5"/>
  <c r="E35" i="5"/>
  <c r="L55" i="5"/>
  <c r="K37" i="5"/>
  <c r="M73" i="5"/>
  <c r="G72" i="5"/>
  <c r="G61" i="5"/>
  <c r="G31" i="5"/>
  <c r="C54" i="5"/>
  <c r="E61" i="5"/>
  <c r="F35" i="5"/>
  <c r="J35" i="5"/>
  <c r="L20" i="5"/>
  <c r="L18" i="5"/>
  <c r="G50" i="5"/>
  <c r="D37" i="5"/>
  <c r="G60" i="5"/>
  <c r="J30" i="5"/>
  <c r="N18" i="5"/>
  <c r="E50" i="5"/>
  <c r="L22" i="5"/>
  <c r="G16" i="5"/>
  <c r="E38" i="5"/>
  <c r="N44" i="5"/>
  <c r="L48" i="5"/>
  <c r="F59" i="5"/>
  <c r="D17" i="5"/>
  <c r="E15" i="5"/>
  <c r="F53" i="5"/>
  <c r="G37" i="5"/>
  <c r="N57" i="5"/>
  <c r="J37" i="5"/>
  <c r="E26" i="5"/>
  <c r="E62" i="5"/>
  <c r="E57" i="5"/>
  <c r="K16" i="5"/>
  <c r="D30" i="5"/>
  <c r="L31" i="5"/>
  <c r="K54" i="5"/>
  <c r="N69" i="5"/>
  <c r="J19" i="5"/>
  <c r="M34" i="5"/>
  <c r="K63" i="5"/>
  <c r="C69" i="5"/>
  <c r="D59" i="5"/>
  <c r="N25" i="5"/>
  <c r="N49" i="5"/>
  <c r="J32" i="5"/>
  <c r="D15" i="5"/>
  <c r="E70" i="5"/>
  <c r="J20" i="5"/>
  <c r="N23" i="5"/>
  <c r="F21" i="5"/>
  <c r="G47" i="5"/>
  <c r="E24" i="5"/>
  <c r="D70" i="5"/>
  <c r="C48" i="5"/>
  <c r="L43" i="5"/>
  <c r="J17" i="5"/>
  <c r="M49" i="5"/>
  <c r="N20" i="5"/>
  <c r="L69" i="5"/>
  <c r="E18" i="5"/>
  <c r="F46" i="5"/>
  <c r="G56" i="5"/>
  <c r="C15" i="5"/>
  <c r="C64" i="5"/>
  <c r="D58" i="5"/>
  <c r="C68" i="5"/>
  <c r="G21" i="5"/>
  <c r="F73" i="5"/>
  <c r="K44" i="5"/>
  <c r="M19" i="5"/>
  <c r="G66" i="5"/>
  <c r="L42" i="5"/>
  <c r="D52" i="5"/>
  <c r="J33" i="5"/>
  <c r="E55" i="5"/>
  <c r="D57" i="5"/>
  <c r="M67" i="5"/>
  <c r="C36" i="5"/>
  <c r="N64" i="5"/>
  <c r="J50" i="5"/>
  <c r="L68" i="5"/>
  <c r="G20" i="5"/>
  <c r="D62" i="5"/>
  <c r="F63" i="5"/>
  <c r="D29" i="5"/>
  <c r="M60" i="5"/>
  <c r="D46" i="5"/>
  <c r="L71" i="5"/>
  <c r="D23" i="5"/>
  <c r="M28" i="5"/>
  <c r="N68" i="5"/>
  <c r="M66" i="5"/>
  <c r="K26" i="5"/>
  <c r="F13" i="5"/>
  <c r="M59" i="5"/>
  <c r="G73" i="5"/>
  <c r="J45" i="5"/>
  <c r="D44" i="5"/>
  <c r="N41" i="5"/>
  <c r="F45" i="5"/>
  <c r="M51" i="5"/>
  <c r="E66" i="5"/>
  <c r="E56" i="5"/>
  <c r="J39" i="5"/>
  <c r="J22" i="5"/>
  <c r="L34" i="5"/>
  <c r="E58" i="5"/>
  <c r="D19" i="5"/>
  <c r="J43" i="5"/>
  <c r="D13" i="5"/>
  <c r="F28" i="5"/>
  <c r="C63" i="5"/>
  <c r="F20" i="5"/>
  <c r="M62" i="5"/>
  <c r="L59" i="5"/>
  <c r="F61" i="5"/>
  <c r="N37" i="5"/>
  <c r="J46" i="5"/>
  <c r="N36" i="5"/>
  <c r="M27" i="5"/>
  <c r="C46" i="5"/>
  <c r="J18" i="5"/>
  <c r="E46" i="5"/>
  <c r="J53" i="5"/>
  <c r="J44" i="5"/>
  <c r="D68" i="5"/>
  <c r="J13" i="5"/>
  <c r="N55" i="5"/>
  <c r="J26" i="5"/>
  <c r="F22" i="5"/>
  <c r="J56" i="5"/>
  <c r="F32" i="5"/>
  <c r="G18" i="5"/>
  <c r="L36" i="5"/>
  <c r="M61" i="5"/>
  <c r="J25" i="5"/>
  <c r="E28" i="5"/>
  <c r="M50" i="5"/>
  <c r="C62" i="5"/>
  <c r="F49" i="5"/>
  <c r="N27" i="5"/>
  <c r="G23" i="5"/>
  <c r="J64" i="5"/>
  <c r="F37" i="5"/>
  <c r="G17" i="5"/>
  <c r="D64" i="5"/>
  <c r="K21" i="5"/>
  <c r="E7" i="5"/>
  <c r="N32" i="5"/>
  <c r="N22" i="5"/>
  <c r="K20" i="5"/>
  <c r="M23" i="5"/>
  <c r="J68" i="5"/>
  <c r="F174" i="2" l="1"/>
  <c r="H52" i="2"/>
  <c r="I9" i="3" s="1"/>
  <c r="F175" i="2"/>
  <c r="F153" i="2"/>
  <c r="F137" i="2"/>
  <c r="F210" i="2"/>
  <c r="F68" i="2"/>
  <c r="H49" i="2"/>
  <c r="I8" i="3" s="1"/>
  <c r="F69" i="2"/>
  <c r="F205" i="2"/>
  <c r="F141" i="2"/>
  <c r="G4" i="2"/>
  <c r="F78" i="2"/>
  <c r="F136" i="2"/>
  <c r="H31" i="2"/>
  <c r="I2" i="3" s="1"/>
  <c r="H165" i="2"/>
  <c r="H171" i="2"/>
  <c r="H142" i="2"/>
  <c r="I39" i="3" s="1"/>
  <c r="F203" i="2"/>
  <c r="H135" i="2"/>
  <c r="H197" i="2"/>
  <c r="H58" i="3" s="1"/>
  <c r="H115" i="2"/>
  <c r="I30" i="3" s="1"/>
  <c r="H62" i="2"/>
  <c r="H13" i="3" s="1"/>
  <c r="F48" i="2"/>
  <c r="F145" i="2"/>
  <c r="F133" i="2"/>
  <c r="H160" i="2"/>
  <c r="H175" i="2"/>
  <c r="I50" i="3" s="1"/>
  <c r="H32" i="2"/>
  <c r="H3" i="3" s="1"/>
  <c r="H179" i="2"/>
  <c r="H52" i="3" s="1"/>
  <c r="F211" i="2"/>
  <c r="F73" i="2"/>
  <c r="H67" i="2"/>
  <c r="I14" i="3" s="1"/>
  <c r="H146" i="2"/>
  <c r="H41" i="3" s="1"/>
  <c r="F123" i="2"/>
  <c r="H166" i="2"/>
  <c r="I47" i="3" s="1"/>
  <c r="H198" i="2"/>
  <c r="F95" i="2"/>
  <c r="H163" i="2"/>
  <c r="I46" i="3" s="1"/>
  <c r="F53" i="2"/>
  <c r="F54" i="2"/>
  <c r="H186" i="2"/>
  <c r="F116" i="2"/>
  <c r="F201" i="2"/>
  <c r="H170" i="2"/>
  <c r="H49" i="3" s="1"/>
  <c r="F176" i="2"/>
  <c r="F147" i="2"/>
  <c r="F164" i="2"/>
  <c r="F132" i="2"/>
  <c r="H64" i="2"/>
  <c r="I13" i="3" s="1"/>
  <c r="H155" i="2"/>
  <c r="H44" i="3" s="1"/>
  <c r="F44" i="2"/>
  <c r="F125" i="2"/>
  <c r="H90" i="2"/>
  <c r="H181" i="2"/>
  <c r="I52" i="3" s="1"/>
  <c r="F130" i="2"/>
  <c r="F42" i="2"/>
  <c r="F159" i="2"/>
  <c r="F172" i="2"/>
  <c r="F111" i="2"/>
  <c r="H201" i="2"/>
  <c r="F192" i="2"/>
  <c r="H84" i="2"/>
  <c r="H196" i="2"/>
  <c r="I57" i="3" s="1"/>
  <c r="H33" i="2"/>
  <c r="F87" i="2"/>
  <c r="F60" i="2"/>
  <c r="H80" i="2"/>
  <c r="H19" i="3" s="1"/>
  <c r="H82" i="2"/>
  <c r="I19" i="3" s="1"/>
  <c r="F209" i="2"/>
  <c r="F157" i="2"/>
  <c r="H56" i="2"/>
  <c r="H11" i="3" s="1"/>
  <c r="F127" i="2"/>
  <c r="H78" i="2"/>
  <c r="H34" i="2"/>
  <c r="I3" i="3" s="1"/>
  <c r="F167" i="2"/>
  <c r="F92" i="2"/>
  <c r="H167" i="2"/>
  <c r="H48" i="3" s="1"/>
  <c r="F135" i="2"/>
  <c r="H199" i="2"/>
  <c r="I58" i="3" s="1"/>
  <c r="F37" i="2"/>
  <c r="H58" i="2"/>
  <c r="I11" i="3" s="1"/>
  <c r="F193" i="2"/>
  <c r="H206" i="2"/>
  <c r="H61" i="3" s="1"/>
  <c r="H111" i="2"/>
  <c r="F51" i="2"/>
  <c r="H109" i="2"/>
  <c r="I28" i="3" s="1"/>
  <c r="F168" i="2"/>
  <c r="H192" i="2"/>
  <c r="H60" i="2"/>
  <c r="F149" i="2"/>
  <c r="H154" i="2"/>
  <c r="I43" i="3" s="1"/>
  <c r="F198" i="2"/>
  <c r="H53" i="2"/>
  <c r="H10" i="3" s="1"/>
  <c r="H48" i="2"/>
  <c r="F150" i="2"/>
  <c r="H133" i="2"/>
  <c r="I36" i="3" s="1"/>
  <c r="F34" i="2"/>
  <c r="H59" i="2"/>
  <c r="H12" i="3" s="1"/>
  <c r="F101" i="2"/>
  <c r="F49" i="2"/>
  <c r="H95" i="2"/>
  <c r="H24" i="3" s="1"/>
  <c r="H147" i="2"/>
  <c r="F96" i="2"/>
  <c r="H72" i="2"/>
  <c r="H100" i="2"/>
  <c r="I25" i="3" s="1"/>
  <c r="F144" i="2"/>
  <c r="H119" i="2"/>
  <c r="H32" i="3" s="1"/>
  <c r="H139" i="2"/>
  <c r="I38" i="3" s="1"/>
  <c r="F166" i="2"/>
  <c r="F108" i="2"/>
  <c r="F154" i="2"/>
  <c r="F32" i="2"/>
  <c r="F196" i="2"/>
  <c r="H176" i="2"/>
  <c r="H51" i="3" s="1"/>
  <c r="H51" i="2"/>
  <c r="F138" i="2"/>
  <c r="F204" i="2"/>
  <c r="F72" i="2"/>
  <c r="H35" i="2"/>
  <c r="H4" i="3" s="1"/>
  <c r="F85" i="2"/>
  <c r="H161" i="2"/>
  <c r="H46" i="3" s="1"/>
  <c r="F119" i="2"/>
  <c r="H138" i="2"/>
  <c r="F189" i="2"/>
  <c r="H77" i="2"/>
  <c r="H18" i="3" s="1"/>
  <c r="H124" i="2"/>
  <c r="I33" i="3" s="1"/>
  <c r="H200" i="2"/>
  <c r="H59" i="3" s="1"/>
  <c r="H130" i="2"/>
  <c r="I35" i="3" s="1"/>
  <c r="H105" i="2"/>
  <c r="H81" i="2"/>
  <c r="F199" i="2"/>
  <c r="F35" i="2"/>
  <c r="H182" i="2"/>
  <c r="H53" i="3" s="1"/>
  <c r="F55" i="2"/>
  <c r="H136" i="2"/>
  <c r="F56" i="2"/>
  <c r="F140" i="2"/>
  <c r="H125" i="2"/>
  <c r="H34" i="3" s="1"/>
  <c r="F115" i="2"/>
  <c r="H70" i="2"/>
  <c r="I15" i="3" s="1"/>
  <c r="F181" i="2"/>
  <c r="H193" i="2"/>
  <c r="I56" i="3" s="1"/>
  <c r="H85" i="2"/>
  <c r="H114" i="2"/>
  <c r="F66" i="2"/>
  <c r="F52" i="2"/>
  <c r="H129" i="2"/>
  <c r="E1" i="2"/>
  <c r="O1" i="2" s="1"/>
  <c r="H57" i="2"/>
  <c r="F171" i="2"/>
  <c r="F30" i="2"/>
  <c r="F131" i="2"/>
  <c r="F63" i="2"/>
  <c r="F206" i="2"/>
  <c r="H151" i="2"/>
  <c r="I42" i="3" s="1"/>
  <c r="H143" i="2"/>
  <c r="H40" i="3" s="1"/>
  <c r="H76" i="2"/>
  <c r="I17" i="3" s="1"/>
  <c r="H203" i="2"/>
  <c r="H60" i="3" s="1"/>
  <c r="F185" i="2"/>
  <c r="F148" i="2"/>
  <c r="F99" i="2"/>
  <c r="H168" i="2"/>
  <c r="H106" i="2"/>
  <c r="I27" i="3" s="1"/>
  <c r="F126" i="2"/>
  <c r="F197" i="2"/>
  <c r="F161" i="2"/>
  <c r="F208" i="2"/>
  <c r="F139" i="2"/>
  <c r="H108" i="2"/>
  <c r="H93" i="2"/>
  <c r="F120" i="2"/>
  <c r="H88" i="2"/>
  <c r="I21" i="3" s="1"/>
  <c r="F65" i="2"/>
  <c r="H205" i="2"/>
  <c r="F93" i="2"/>
  <c r="H145" i="2"/>
  <c r="I40" i="3" s="1"/>
  <c r="F173" i="2"/>
  <c r="H208" i="2"/>
  <c r="F105" i="2"/>
  <c r="F97" i="2"/>
  <c r="F29" i="2"/>
  <c r="F165" i="2"/>
  <c r="G3" i="2"/>
  <c r="H73" i="2"/>
  <c r="I16" i="3" s="1"/>
  <c r="H41" i="2"/>
  <c r="H6" i="3" s="1"/>
  <c r="F162" i="2"/>
  <c r="H89" i="2"/>
  <c r="H22" i="3" s="1"/>
  <c r="H87" i="2"/>
  <c r="F103" i="2"/>
  <c r="F158" i="2"/>
  <c r="F75" i="2"/>
  <c r="H66" i="2"/>
  <c r="H103" i="2"/>
  <c r="I26" i="3" s="1"/>
  <c r="F45" i="2"/>
  <c r="H152" i="2"/>
  <c r="H43" i="3" s="1"/>
  <c r="F134" i="2"/>
  <c r="H39" i="2"/>
  <c r="H46" i="2"/>
  <c r="I7" i="3" s="1"/>
  <c r="F98" i="2"/>
  <c r="F38" i="2"/>
  <c r="F182" i="2"/>
  <c r="F188" i="2"/>
  <c r="H158" i="2"/>
  <c r="H45" i="3" s="1"/>
  <c r="H144" i="2"/>
  <c r="H54" i="2"/>
  <c r="F102" i="2"/>
  <c r="H174" i="2"/>
  <c r="F129" i="2"/>
  <c r="H121" i="2"/>
  <c r="I32" i="3" s="1"/>
  <c r="H178" i="2"/>
  <c r="I51" i="3" s="1"/>
  <c r="F152" i="2"/>
  <c r="H191" i="2"/>
  <c r="H56" i="3" s="1"/>
  <c r="F194" i="2"/>
  <c r="F184" i="2"/>
  <c r="H30" i="2"/>
  <c r="F179" i="2"/>
  <c r="F187" i="2"/>
  <c r="F124" i="2"/>
  <c r="H107" i="2"/>
  <c r="H28" i="3" s="1"/>
  <c r="F84" i="2"/>
  <c r="H79" i="2"/>
  <c r="I18" i="3" s="1"/>
  <c r="H97" i="2"/>
  <c r="I24" i="3" s="1"/>
  <c r="F146" i="2"/>
  <c r="F163" i="2"/>
  <c r="H65" i="2"/>
  <c r="H14" i="3" s="1"/>
  <c r="F122" i="2"/>
  <c r="F82" i="2"/>
  <c r="H38" i="2"/>
  <c r="H5" i="3" s="1"/>
  <c r="F80" i="2"/>
  <c r="H202" i="2"/>
  <c r="I59" i="3" s="1"/>
  <c r="H86" i="2"/>
  <c r="H21" i="3" s="1"/>
  <c r="F121" i="2"/>
  <c r="H156" i="2"/>
  <c r="F71" i="2"/>
  <c r="F190" i="2"/>
  <c r="H194" i="2"/>
  <c r="H57" i="3" s="1"/>
  <c r="F83" i="2"/>
  <c r="F33" i="2"/>
  <c r="H96" i="2"/>
  <c r="H153" i="2"/>
  <c r="H112" i="2"/>
  <c r="I29" i="3" s="1"/>
  <c r="H101" i="2"/>
  <c r="H26" i="3" s="1"/>
  <c r="F128" i="2"/>
  <c r="H185" i="2"/>
  <c r="H54" i="3" s="1"/>
  <c r="F76" i="2"/>
  <c r="F114" i="2"/>
  <c r="H29" i="2"/>
  <c r="H127" i="2"/>
  <c r="I34" i="3" s="1"/>
  <c r="F186" i="2"/>
  <c r="F36" i="2"/>
  <c r="F142" i="2"/>
  <c r="H164" i="2"/>
  <c r="H47" i="3" s="1"/>
  <c r="F90" i="2"/>
  <c r="F151" i="2"/>
  <c r="H47" i="2"/>
  <c r="H8" i="3" s="1"/>
  <c r="F91" i="2"/>
  <c r="H74" i="2"/>
  <c r="H17" i="3" s="1"/>
  <c r="H71" i="2"/>
  <c r="H16" i="3" s="1"/>
  <c r="H187" i="2"/>
  <c r="I54" i="3" s="1"/>
  <c r="F156" i="2"/>
  <c r="F202" i="2"/>
  <c r="H209" i="2"/>
  <c r="H62" i="3" s="1"/>
  <c r="F77" i="2"/>
  <c r="F104" i="2"/>
  <c r="F109" i="2"/>
  <c r="F143" i="2"/>
  <c r="F113" i="2"/>
  <c r="H132" i="2"/>
  <c r="F177" i="2"/>
  <c r="H99" i="2"/>
  <c r="F46" i="2"/>
  <c r="F155" i="2"/>
  <c r="H173" i="2"/>
  <c r="H50" i="3" s="1"/>
  <c r="H169" i="2"/>
  <c r="I48" i="3" s="1"/>
  <c r="F58" i="2"/>
  <c r="F39" i="2"/>
  <c r="F81" i="2"/>
  <c r="F70" i="2"/>
  <c r="F178" i="2"/>
  <c r="H94" i="2"/>
  <c r="I23" i="3" s="1"/>
  <c r="H211" i="2"/>
  <c r="I62" i="3" s="1"/>
  <c r="F67" i="2"/>
  <c r="H55" i="2"/>
  <c r="I10" i="3" s="1"/>
  <c r="H126" i="2"/>
  <c r="H183" i="2"/>
  <c r="H190" i="2"/>
  <c r="I55" i="3" s="1"/>
  <c r="H98" i="2"/>
  <c r="H25" i="3" s="1"/>
  <c r="F89" i="2"/>
  <c r="H42" i="2"/>
  <c r="H128" i="2"/>
  <c r="H35" i="3" s="1"/>
  <c r="H104" i="2"/>
  <c r="H27" i="3" s="1"/>
  <c r="H83" i="2"/>
  <c r="H20" i="3" s="1"/>
  <c r="H40" i="2"/>
  <c r="I5" i="3" s="1"/>
  <c r="H207" i="2"/>
  <c r="H44" i="2"/>
  <c r="H7" i="3" s="1"/>
  <c r="F62" i="2"/>
  <c r="H149" i="2"/>
  <c r="H42" i="3" s="1"/>
  <c r="H189" i="2"/>
  <c r="H148" i="2"/>
  <c r="I41" i="3" s="1"/>
  <c r="F47" i="2"/>
  <c r="H50" i="2"/>
  <c r="H9" i="3" s="1"/>
  <c r="H150" i="2"/>
  <c r="F112" i="2"/>
  <c r="F41" i="2"/>
  <c r="F117" i="2"/>
  <c r="F169" i="2"/>
  <c r="F107" i="2"/>
  <c r="F74" i="2"/>
  <c r="H117" i="2"/>
  <c r="H118" i="2"/>
  <c r="I31" i="3" s="1"/>
  <c r="H180" i="2"/>
  <c r="H188" i="2"/>
  <c r="H55" i="3" s="1"/>
  <c r="H195" i="2"/>
  <c r="F191" i="2"/>
  <c r="F94" i="2"/>
  <c r="H137" i="2"/>
  <c r="H38" i="3" s="1"/>
  <c r="F40" i="2"/>
  <c r="F170" i="2"/>
  <c r="H177" i="2"/>
  <c r="H116" i="2"/>
  <c r="H31" i="3" s="1"/>
  <c r="F79" i="2"/>
  <c r="F57" i="2"/>
  <c r="H184" i="2"/>
  <c r="F160" i="2"/>
  <c r="H102" i="2"/>
  <c r="H91" i="2"/>
  <c r="I22" i="3" s="1"/>
  <c r="F183" i="2"/>
  <c r="F106" i="2"/>
  <c r="H134" i="2"/>
  <c r="H37" i="3" s="1"/>
  <c r="H159" i="2"/>
  <c r="F100" i="2"/>
  <c r="G5" i="2"/>
  <c r="H140" i="2"/>
  <c r="H39" i="3" s="1"/>
  <c r="H75" i="2"/>
  <c r="H61" i="2"/>
  <c r="I12" i="3" s="1"/>
  <c r="F110" i="2"/>
  <c r="H157" i="2"/>
  <c r="H68" i="2"/>
  <c r="H15" i="3" s="1"/>
  <c r="H172" i="2"/>
  <c r="I49" i="3" s="1"/>
  <c r="H110" i="2"/>
  <c r="H29" i="3" s="1"/>
  <c r="H45" i="2"/>
  <c r="H92" i="2"/>
  <c r="H23" i="3" s="1"/>
  <c r="H162" i="2"/>
  <c r="F118" i="2"/>
  <c r="F207" i="2"/>
  <c r="H37" i="2"/>
  <c r="I4" i="3" s="1"/>
  <c r="H36" i="2"/>
  <c r="H210" i="2"/>
  <c r="F88" i="2"/>
  <c r="F180" i="2"/>
  <c r="F50" i="2"/>
  <c r="F195" i="2"/>
  <c r="F31" i="2"/>
  <c r="H122" i="2"/>
  <c r="H33" i="3" s="1"/>
  <c r="H131" i="2"/>
  <c r="H36" i="3" s="1"/>
  <c r="F86" i="2"/>
  <c r="H204" i="2"/>
  <c r="F59" i="2"/>
  <c r="H141" i="2"/>
  <c r="H63" i="2"/>
  <c r="F43" i="2"/>
  <c r="F200" i="2"/>
  <c r="H69" i="2"/>
  <c r="F61" i="2"/>
  <c r="H43" i="2"/>
  <c r="I6" i="3" s="1"/>
  <c r="H113" i="2"/>
  <c r="H30" i="3" s="1"/>
  <c r="F64" i="2"/>
  <c r="H120" i="2"/>
  <c r="H123" i="2"/>
  <c r="I61" i="3"/>
  <c r="I45" i="3"/>
  <c r="I157" i="2" l="1"/>
  <c r="I82" i="2"/>
  <c r="I121" i="2"/>
  <c r="I208" i="2"/>
  <c r="I127" i="2"/>
  <c r="N1" i="2"/>
  <c r="I31" i="2"/>
  <c r="I163" i="2"/>
  <c r="I211" i="2"/>
  <c r="I61" i="2"/>
  <c r="G6" i="2"/>
  <c r="I34" i="2"/>
  <c r="I79" i="2"/>
  <c r="I184" i="2"/>
  <c r="I181" i="2"/>
  <c r="I52" i="2"/>
  <c r="I88" i="2"/>
  <c r="I142" i="2"/>
  <c r="I205" i="2"/>
  <c r="I109" i="2"/>
  <c r="I46" i="2"/>
  <c r="H2" i="3"/>
  <c r="H63" i="3" s="1"/>
  <c r="I100" i="2"/>
  <c r="I64" i="2"/>
  <c r="I97" i="2"/>
  <c r="I106" i="2"/>
  <c r="I148" i="2"/>
  <c r="I112" i="2"/>
  <c r="I172" i="2"/>
  <c r="I193" i="2"/>
  <c r="I55" i="2"/>
  <c r="I53" i="3"/>
  <c r="I199" i="2"/>
  <c r="I169" i="2"/>
  <c r="I44" i="3"/>
  <c r="I85" i="2"/>
  <c r="I136" i="2"/>
  <c r="I103" i="2"/>
  <c r="I67" i="2"/>
  <c r="I178" i="2"/>
  <c r="I130" i="2"/>
  <c r="I70" i="2"/>
  <c r="I73" i="2"/>
  <c r="I118" i="2"/>
  <c r="I124" i="2"/>
  <c r="I160" i="2"/>
  <c r="I190" i="2"/>
  <c r="I145" i="2"/>
  <c r="I58" i="2"/>
  <c r="I76" i="2"/>
  <c r="I166" i="2"/>
  <c r="I37" i="3"/>
  <c r="I91" i="2"/>
  <c r="I37" i="2"/>
  <c r="I40" i="2"/>
  <c r="I49" i="2"/>
  <c r="I202" i="2"/>
  <c r="I139" i="2"/>
  <c r="I20" i="3"/>
  <c r="I154" i="2"/>
  <c r="I196" i="2"/>
  <c r="I60" i="3"/>
  <c r="I151" i="2"/>
  <c r="I94" i="2"/>
  <c r="I175" i="2"/>
  <c r="I187" i="2"/>
  <c r="I133" i="2"/>
  <c r="I115" i="2"/>
  <c r="I43" i="2"/>
  <c r="F3" i="3"/>
  <c r="G3" i="3"/>
  <c r="F4" i="3"/>
  <c r="G4" i="3"/>
  <c r="N4" i="3" s="1"/>
  <c r="F5" i="3"/>
  <c r="G5" i="3"/>
  <c r="K5" i="3" s="1"/>
  <c r="F6" i="3"/>
  <c r="G6" i="3"/>
  <c r="F7" i="3"/>
  <c r="G7" i="3"/>
  <c r="F8" i="3"/>
  <c r="G8" i="3"/>
  <c r="F9" i="3"/>
  <c r="G9" i="3"/>
  <c r="F10" i="3"/>
  <c r="G10" i="3"/>
  <c r="F11" i="3"/>
  <c r="G11" i="3"/>
  <c r="F12" i="3"/>
  <c r="G12" i="3"/>
  <c r="F13" i="3"/>
  <c r="G13" i="3"/>
  <c r="K13" i="3" s="1"/>
  <c r="F14" i="3"/>
  <c r="G14" i="3"/>
  <c r="F15" i="3"/>
  <c r="G15" i="3"/>
  <c r="F16" i="3"/>
  <c r="G16" i="3"/>
  <c r="F17" i="3"/>
  <c r="G17" i="3"/>
  <c r="F18" i="3"/>
  <c r="G18" i="3"/>
  <c r="F19" i="3"/>
  <c r="G19" i="3"/>
  <c r="F20" i="3"/>
  <c r="G20" i="3"/>
  <c r="F21" i="3"/>
  <c r="G21" i="3"/>
  <c r="K21" i="3" s="1"/>
  <c r="F22" i="3"/>
  <c r="G22" i="3"/>
  <c r="F23" i="3"/>
  <c r="G23" i="3"/>
  <c r="F24" i="3"/>
  <c r="G24" i="3"/>
  <c r="F25" i="3"/>
  <c r="G25" i="3"/>
  <c r="F26" i="3"/>
  <c r="G26" i="3"/>
  <c r="F27" i="3"/>
  <c r="G27" i="3"/>
  <c r="F28" i="3"/>
  <c r="G28" i="3"/>
  <c r="F29" i="3"/>
  <c r="G29" i="3"/>
  <c r="K29" i="3" s="1"/>
  <c r="F30" i="3"/>
  <c r="G30" i="3"/>
  <c r="F31" i="3"/>
  <c r="G31" i="3"/>
  <c r="F32" i="3"/>
  <c r="G32" i="3"/>
  <c r="F33" i="3"/>
  <c r="G33" i="3"/>
  <c r="F34" i="3"/>
  <c r="G34" i="3"/>
  <c r="F35" i="3"/>
  <c r="G35" i="3"/>
  <c r="F36" i="3"/>
  <c r="G36" i="3"/>
  <c r="N36" i="3" s="1"/>
  <c r="F37" i="3"/>
  <c r="G37" i="3"/>
  <c r="K37" i="3" s="1"/>
  <c r="F38" i="3"/>
  <c r="G38" i="3"/>
  <c r="F39" i="3"/>
  <c r="G39" i="3"/>
  <c r="F40" i="3"/>
  <c r="G40" i="3"/>
  <c r="F41" i="3"/>
  <c r="G41" i="3"/>
  <c r="F42" i="3"/>
  <c r="G42" i="3"/>
  <c r="F43" i="3"/>
  <c r="G43" i="3"/>
  <c r="F44" i="3"/>
  <c r="G44" i="3"/>
  <c r="F45" i="3"/>
  <c r="G45" i="3"/>
  <c r="K45" i="3" s="1"/>
  <c r="F46" i="3"/>
  <c r="G46" i="3"/>
  <c r="F47" i="3"/>
  <c r="G47" i="3"/>
  <c r="F48" i="3"/>
  <c r="G48" i="3"/>
  <c r="F49" i="3"/>
  <c r="G49" i="3"/>
  <c r="F50" i="3"/>
  <c r="G50" i="3"/>
  <c r="F51" i="3"/>
  <c r="G51" i="3"/>
  <c r="F52" i="3"/>
  <c r="G52" i="3"/>
  <c r="F53" i="3"/>
  <c r="G53" i="3"/>
  <c r="K53" i="3" s="1"/>
  <c r="F54" i="3"/>
  <c r="G54" i="3"/>
  <c r="F55" i="3"/>
  <c r="G55" i="3"/>
  <c r="F56" i="3"/>
  <c r="G56" i="3"/>
  <c r="F57" i="3"/>
  <c r="G57" i="3"/>
  <c r="F58" i="3"/>
  <c r="G58" i="3"/>
  <c r="F59" i="3"/>
  <c r="G59" i="3"/>
  <c r="F60" i="3"/>
  <c r="G60" i="3"/>
  <c r="F61" i="3"/>
  <c r="G61" i="3"/>
  <c r="K61" i="3" s="1"/>
  <c r="F62" i="3"/>
  <c r="G62" i="3"/>
  <c r="D8" i="1"/>
  <c r="D7" i="1"/>
  <c r="D6" i="1"/>
  <c r="D5" i="1"/>
  <c r="D4" i="1"/>
  <c r="D7" i="5"/>
  <c r="D6" i="5"/>
  <c r="D4" i="5"/>
  <c r="D8" i="5"/>
  <c r="D5" i="5"/>
  <c r="F3" i="2" l="1"/>
  <c r="H3" i="2" s="1"/>
  <c r="F5" i="2"/>
  <c r="H5" i="2" s="1"/>
  <c r="F4" i="2"/>
  <c r="H4" i="2" s="1"/>
  <c r="F5" i="1"/>
  <c r="F8" i="1"/>
  <c r="F7" i="1"/>
  <c r="I63" i="3"/>
  <c r="N61" i="3"/>
  <c r="N37" i="3"/>
  <c r="N13" i="3"/>
  <c r="N53" i="3"/>
  <c r="N45" i="3"/>
  <c r="N29" i="3"/>
  <c r="N21" i="3"/>
  <c r="N5" i="3"/>
  <c r="K58" i="3"/>
  <c r="L58" i="3"/>
  <c r="N58" i="3"/>
  <c r="J48" i="3"/>
  <c r="M48" i="3"/>
  <c r="K34" i="3"/>
  <c r="L34" i="3"/>
  <c r="N34" i="3"/>
  <c r="K18" i="3"/>
  <c r="L18" i="3"/>
  <c r="N18" i="3"/>
  <c r="K55" i="3"/>
  <c r="L55" i="3"/>
  <c r="N55" i="3"/>
  <c r="K47" i="3"/>
  <c r="L47" i="3"/>
  <c r="N47" i="3"/>
  <c r="L37" i="3"/>
  <c r="J37" i="3"/>
  <c r="M37" i="3"/>
  <c r="K23" i="3"/>
  <c r="N23" i="3"/>
  <c r="L13" i="3"/>
  <c r="J13" i="3"/>
  <c r="M13" i="3"/>
  <c r="L5" i="3"/>
  <c r="J5" i="3"/>
  <c r="M5" i="3"/>
  <c r="L60" i="3"/>
  <c r="K60" i="3"/>
  <c r="M42" i="3"/>
  <c r="J42" i="3"/>
  <c r="M34" i="3"/>
  <c r="J34" i="3"/>
  <c r="L20" i="3"/>
  <c r="K20" i="3"/>
  <c r="L4" i="3"/>
  <c r="K4" i="3"/>
  <c r="J55" i="3"/>
  <c r="M55" i="3"/>
  <c r="J47" i="3"/>
  <c r="M47" i="3"/>
  <c r="J39" i="3"/>
  <c r="M39" i="3"/>
  <c r="J31" i="3"/>
  <c r="M31" i="3"/>
  <c r="K25" i="3"/>
  <c r="L25" i="3"/>
  <c r="N25" i="3"/>
  <c r="L23" i="3"/>
  <c r="J23" i="3"/>
  <c r="M23" i="3"/>
  <c r="K17" i="3"/>
  <c r="L17" i="3"/>
  <c r="N17" i="3"/>
  <c r="J15" i="3"/>
  <c r="M15" i="3"/>
  <c r="K9" i="3"/>
  <c r="L9" i="3"/>
  <c r="N9" i="3"/>
  <c r="L7" i="3"/>
  <c r="J7" i="3"/>
  <c r="M7" i="3"/>
  <c r="K62" i="3"/>
  <c r="N62" i="3"/>
  <c r="J60" i="3"/>
  <c r="M60" i="3"/>
  <c r="K54" i="3"/>
  <c r="N54" i="3"/>
  <c r="J52" i="3"/>
  <c r="M52" i="3"/>
  <c r="K46" i="3"/>
  <c r="N46" i="3"/>
  <c r="J44" i="3"/>
  <c r="M44" i="3"/>
  <c r="K38" i="3"/>
  <c r="N38" i="3"/>
  <c r="J36" i="3"/>
  <c r="M36" i="3"/>
  <c r="O36" i="3" s="1"/>
  <c r="K30" i="3"/>
  <c r="N30" i="3"/>
  <c r="J28" i="3"/>
  <c r="M28" i="3"/>
  <c r="K22" i="3"/>
  <c r="N22" i="3"/>
  <c r="J20" i="3"/>
  <c r="M20" i="3"/>
  <c r="K14" i="3"/>
  <c r="N14" i="3"/>
  <c r="J12" i="3"/>
  <c r="M12" i="3"/>
  <c r="K6" i="3"/>
  <c r="N6" i="3"/>
  <c r="J4" i="3"/>
  <c r="M4" i="3"/>
  <c r="O4" i="3" s="1"/>
  <c r="J56" i="3"/>
  <c r="M56" i="3"/>
  <c r="K42" i="3"/>
  <c r="L42" i="3"/>
  <c r="N42" i="3"/>
  <c r="K26" i="3"/>
  <c r="L26" i="3"/>
  <c r="N26" i="3"/>
  <c r="K10" i="3"/>
  <c r="L10" i="3"/>
  <c r="N10" i="3"/>
  <c r="L53" i="3"/>
  <c r="J53" i="3"/>
  <c r="M53" i="3"/>
  <c r="K39" i="3"/>
  <c r="L39" i="3"/>
  <c r="N39" i="3"/>
  <c r="K31" i="3"/>
  <c r="L31" i="3"/>
  <c r="N31" i="3"/>
  <c r="K15" i="3"/>
  <c r="L15" i="3"/>
  <c r="N15" i="3"/>
  <c r="L52" i="3"/>
  <c r="K52" i="3"/>
  <c r="L44" i="3"/>
  <c r="K44" i="3"/>
  <c r="L28" i="3"/>
  <c r="K28" i="3"/>
  <c r="L12" i="3"/>
  <c r="K12" i="3"/>
  <c r="K57" i="3"/>
  <c r="L57" i="3"/>
  <c r="N57" i="3"/>
  <c r="K33" i="3"/>
  <c r="L33" i="3"/>
  <c r="N33" i="3"/>
  <c r="L59" i="3"/>
  <c r="K59" i="3"/>
  <c r="N59" i="3"/>
  <c r="J49" i="3"/>
  <c r="M49" i="3"/>
  <c r="J41" i="3"/>
  <c r="M41" i="3"/>
  <c r="L35" i="3"/>
  <c r="K35" i="3"/>
  <c r="N35" i="3"/>
  <c r="J25" i="3"/>
  <c r="M25" i="3"/>
  <c r="J17" i="3"/>
  <c r="M17" i="3"/>
  <c r="L11" i="3"/>
  <c r="K11" i="3"/>
  <c r="N11" i="3"/>
  <c r="L62" i="3"/>
  <c r="J62" i="3"/>
  <c r="M62" i="3"/>
  <c r="L54" i="3"/>
  <c r="J54" i="3"/>
  <c r="M54" i="3"/>
  <c r="L46" i="3"/>
  <c r="J46" i="3"/>
  <c r="M46" i="3"/>
  <c r="L38" i="3"/>
  <c r="J38" i="3"/>
  <c r="M38" i="3"/>
  <c r="L30" i="3"/>
  <c r="J30" i="3"/>
  <c r="M30" i="3"/>
  <c r="K24" i="3"/>
  <c r="N24" i="3"/>
  <c r="L14" i="3"/>
  <c r="J14" i="3"/>
  <c r="M14" i="3"/>
  <c r="K8" i="3"/>
  <c r="N8" i="3"/>
  <c r="L6" i="3"/>
  <c r="J6" i="3"/>
  <c r="M6" i="3"/>
  <c r="N12" i="3"/>
  <c r="N20" i="3"/>
  <c r="N28" i="3"/>
  <c r="K50" i="3"/>
  <c r="L50" i="3"/>
  <c r="N50" i="3"/>
  <c r="J40" i="3"/>
  <c r="M40" i="3"/>
  <c r="J32" i="3"/>
  <c r="M32" i="3"/>
  <c r="L24" i="3"/>
  <c r="J24" i="3"/>
  <c r="M24" i="3"/>
  <c r="J16" i="3"/>
  <c r="M16" i="3"/>
  <c r="L8" i="3"/>
  <c r="J8" i="3"/>
  <c r="M8" i="3"/>
  <c r="G2" i="3"/>
  <c r="L61" i="3"/>
  <c r="J61" i="3"/>
  <c r="M61" i="3"/>
  <c r="L45" i="3"/>
  <c r="J45" i="3"/>
  <c r="M45" i="3"/>
  <c r="L29" i="3"/>
  <c r="J29" i="3"/>
  <c r="M29" i="3"/>
  <c r="L21" i="3"/>
  <c r="J21" i="3"/>
  <c r="M21" i="3"/>
  <c r="K7" i="3"/>
  <c r="N7" i="3"/>
  <c r="M58" i="3"/>
  <c r="J58" i="3"/>
  <c r="M50" i="3"/>
  <c r="J50" i="3"/>
  <c r="L36" i="3"/>
  <c r="K36" i="3"/>
  <c r="M26" i="3"/>
  <c r="J26" i="3"/>
  <c r="M18" i="3"/>
  <c r="J18" i="3"/>
  <c r="M10" i="3"/>
  <c r="J10" i="3"/>
  <c r="F2" i="3"/>
  <c r="K49" i="3"/>
  <c r="L49" i="3"/>
  <c r="N49" i="3"/>
  <c r="K41" i="3"/>
  <c r="L41" i="3"/>
  <c r="N41" i="3"/>
  <c r="J57" i="3"/>
  <c r="M57" i="3"/>
  <c r="L51" i="3"/>
  <c r="K51" i="3"/>
  <c r="N51" i="3"/>
  <c r="L43" i="3"/>
  <c r="K43" i="3"/>
  <c r="N43" i="3"/>
  <c r="J33" i="3"/>
  <c r="M33" i="3"/>
  <c r="L27" i="3"/>
  <c r="K27" i="3"/>
  <c r="N27" i="3"/>
  <c r="L19" i="3"/>
  <c r="K19" i="3"/>
  <c r="N19" i="3"/>
  <c r="J9" i="3"/>
  <c r="M9" i="3"/>
  <c r="L3" i="3"/>
  <c r="K3" i="3"/>
  <c r="N3" i="3"/>
  <c r="N44" i="3"/>
  <c r="N60" i="3"/>
  <c r="L56" i="3"/>
  <c r="K56" i="3"/>
  <c r="N56" i="3"/>
  <c r="K48" i="3"/>
  <c r="L48" i="3"/>
  <c r="N48" i="3"/>
  <c r="K40" i="3"/>
  <c r="L40" i="3"/>
  <c r="N40" i="3"/>
  <c r="K32" i="3"/>
  <c r="L32" i="3"/>
  <c r="N32" i="3"/>
  <c r="L22" i="3"/>
  <c r="J22" i="3"/>
  <c r="M22" i="3"/>
  <c r="K16" i="3"/>
  <c r="L16" i="3"/>
  <c r="N16" i="3"/>
  <c r="J59" i="3"/>
  <c r="M59" i="3"/>
  <c r="J51" i="3"/>
  <c r="M51" i="3"/>
  <c r="J43" i="3"/>
  <c r="M43" i="3"/>
  <c r="J35" i="3"/>
  <c r="M35" i="3"/>
  <c r="J27" i="3"/>
  <c r="M27" i="3"/>
  <c r="J19" i="3"/>
  <c r="M19" i="3"/>
  <c r="J11" i="3"/>
  <c r="M11" i="3"/>
  <c r="J3" i="3"/>
  <c r="M3" i="3"/>
  <c r="N52" i="3"/>
  <c r="F4" i="1"/>
  <c r="F6" i="1"/>
  <c r="F9" i="2"/>
  <c r="D30" i="2"/>
  <c r="D31" i="2"/>
  <c r="D32" i="2"/>
  <c r="D33" i="2"/>
  <c r="D34" i="2"/>
  <c r="D35" i="2"/>
  <c r="D36" i="2"/>
  <c r="D37" i="2"/>
  <c r="D38" i="2"/>
  <c r="D39" i="2"/>
  <c r="D40" i="2"/>
  <c r="D41" i="2"/>
  <c r="D42" i="2"/>
  <c r="F5" i="5"/>
  <c r="F7" i="5"/>
  <c r="F8" i="5"/>
  <c r="F4" i="5"/>
  <c r="F6" i="5"/>
  <c r="O14" i="3" l="1"/>
  <c r="O21" i="3"/>
  <c r="O61" i="3"/>
  <c r="O57" i="3"/>
  <c r="O62" i="3"/>
  <c r="O25" i="3"/>
  <c r="O46" i="3"/>
  <c r="O37" i="3"/>
  <c r="O34" i="3"/>
  <c r="O52" i="3"/>
  <c r="O9" i="3"/>
  <c r="O33" i="3"/>
  <c r="O53" i="3"/>
  <c r="O13" i="3"/>
  <c r="O17" i="3"/>
  <c r="O12" i="3"/>
  <c r="O19" i="3"/>
  <c r="O43" i="3"/>
  <c r="O39" i="3"/>
  <c r="O10" i="3"/>
  <c r="O47" i="3"/>
  <c r="O28" i="3"/>
  <c r="O48" i="3"/>
  <c r="O29" i="3"/>
  <c r="O5" i="3"/>
  <c r="O38" i="3"/>
  <c r="O8" i="3"/>
  <c r="O20" i="3"/>
  <c r="O49" i="3"/>
  <c r="O45" i="3"/>
  <c r="F11" i="2"/>
  <c r="G10" i="2"/>
  <c r="G9" i="2"/>
  <c r="H9" i="2" s="1"/>
  <c r="G11" i="2"/>
  <c r="F10" i="2"/>
  <c r="J2" i="3"/>
  <c r="M2" i="3"/>
  <c r="O40" i="3"/>
  <c r="O44" i="3"/>
  <c r="O50" i="3"/>
  <c r="O30" i="3"/>
  <c r="O11" i="3"/>
  <c r="O15" i="3"/>
  <c r="O18" i="3"/>
  <c r="O58" i="3"/>
  <c r="O31" i="3"/>
  <c r="O59" i="3"/>
  <c r="O60" i="3"/>
  <c r="O16" i="3"/>
  <c r="O35" i="3"/>
  <c r="O26" i="3"/>
  <c r="O22" i="3"/>
  <c r="O3" i="3"/>
  <c r="O27" i="3"/>
  <c r="O51" i="3"/>
  <c r="O24" i="3"/>
  <c r="O54" i="3"/>
  <c r="O55" i="3"/>
  <c r="O32" i="3"/>
  <c r="O56" i="3"/>
  <c r="O23" i="3"/>
  <c r="O6" i="3"/>
  <c r="K2" i="3"/>
  <c r="L2" i="3"/>
  <c r="N2" i="3"/>
  <c r="O41" i="3"/>
  <c r="O42" i="3"/>
  <c r="O7" i="3"/>
  <c r="G37" i="2"/>
  <c r="G40" i="2"/>
  <c r="G34" i="2"/>
  <c r="H11" i="2" l="1"/>
  <c r="O2" i="3"/>
  <c r="G12" i="2"/>
  <c r="H10" i="2"/>
  <c r="B3" i="1" l="1"/>
  <c r="B3" i="5"/>
  <c r="D43" i="2" l="1"/>
  <c r="G43" i="2" s="1"/>
  <c r="D44" i="2"/>
  <c r="D45" i="2"/>
  <c r="D46" i="2"/>
  <c r="D47" i="2"/>
  <c r="D48" i="2"/>
  <c r="D49" i="2"/>
  <c r="G49" i="2" s="1"/>
  <c r="D50" i="2"/>
  <c r="D51" i="2"/>
  <c r="D52" i="2"/>
  <c r="D53" i="2"/>
  <c r="D54" i="2"/>
  <c r="D55" i="2"/>
  <c r="D56" i="2"/>
  <c r="D57" i="2"/>
  <c r="D58" i="2"/>
  <c r="D59" i="2"/>
  <c r="D60" i="2"/>
  <c r="D61" i="2"/>
  <c r="G61" i="2" s="1"/>
  <c r="D62" i="2"/>
  <c r="D63" i="2"/>
  <c r="D64" i="2"/>
  <c r="G64" i="2" s="1"/>
  <c r="D77" i="2"/>
  <c r="D78" i="2"/>
  <c r="D79" i="2"/>
  <c r="D80" i="2"/>
  <c r="D81" i="2"/>
  <c r="D82" i="2"/>
  <c r="D83" i="2"/>
  <c r="D84" i="2"/>
  <c r="D85" i="2"/>
  <c r="G85" i="2" s="1"/>
  <c r="D86" i="2"/>
  <c r="D87" i="2"/>
  <c r="D88" i="2"/>
  <c r="D89" i="2"/>
  <c r="D90" i="2"/>
  <c r="D91" i="2"/>
  <c r="D92" i="2"/>
  <c r="D93" i="2"/>
  <c r="D94" i="2"/>
  <c r="D95" i="2"/>
  <c r="D96" i="2"/>
  <c r="D97" i="2"/>
  <c r="G97" i="2" s="1"/>
  <c r="D98" i="2"/>
  <c r="D99" i="2"/>
  <c r="D100" i="2"/>
  <c r="G100" i="2" s="1"/>
  <c r="D101" i="2"/>
  <c r="D102" i="2"/>
  <c r="D103" i="2"/>
  <c r="D104" i="2"/>
  <c r="D105" i="2"/>
  <c r="D106" i="2"/>
  <c r="D107" i="2"/>
  <c r="D108" i="2"/>
  <c r="D109" i="2"/>
  <c r="G109" i="2" s="1"/>
  <c r="D110" i="2"/>
  <c r="D111" i="2"/>
  <c r="D112" i="2"/>
  <c r="D113" i="2"/>
  <c r="D114" i="2"/>
  <c r="D115" i="2"/>
  <c r="D116" i="2"/>
  <c r="D117" i="2"/>
  <c r="D118" i="2"/>
  <c r="D119" i="2"/>
  <c r="D120" i="2"/>
  <c r="D121" i="2"/>
  <c r="G121" i="2" s="1"/>
  <c r="D122" i="2"/>
  <c r="D123" i="2"/>
  <c r="D124" i="2"/>
  <c r="G124" i="2" s="1"/>
  <c r="D125" i="2"/>
  <c r="D126" i="2"/>
  <c r="D127" i="2"/>
  <c r="D128" i="2"/>
  <c r="D129" i="2"/>
  <c r="D130" i="2"/>
  <c r="D131" i="2"/>
  <c r="D132" i="2"/>
  <c r="D133" i="2"/>
  <c r="G133" i="2" s="1"/>
  <c r="D134" i="2"/>
  <c r="D135" i="2"/>
  <c r="D136" i="2"/>
  <c r="D137" i="2"/>
  <c r="D138" i="2"/>
  <c r="D139" i="2"/>
  <c r="D140" i="2"/>
  <c r="D141" i="2"/>
  <c r="D142" i="2"/>
  <c r="D143" i="2"/>
  <c r="D144" i="2"/>
  <c r="D145" i="2"/>
  <c r="G145" i="2" s="1"/>
  <c r="D146" i="2"/>
  <c r="D147" i="2"/>
  <c r="D148" i="2"/>
  <c r="G148" i="2" s="1"/>
  <c r="D149" i="2"/>
  <c r="D150" i="2"/>
  <c r="D151" i="2"/>
  <c r="D152" i="2"/>
  <c r="D153" i="2"/>
  <c r="D154" i="2"/>
  <c r="D155" i="2"/>
  <c r="D156" i="2"/>
  <c r="D157" i="2"/>
  <c r="G157" i="2" s="1"/>
  <c r="D158" i="2"/>
  <c r="D159" i="2"/>
  <c r="D160" i="2"/>
  <c r="D161" i="2"/>
  <c r="D162" i="2"/>
  <c r="D163" i="2"/>
  <c r="G163" i="2" s="1"/>
  <c r="D164" i="2"/>
  <c r="D165" i="2"/>
  <c r="D166" i="2"/>
  <c r="D167" i="2"/>
  <c r="D168" i="2"/>
  <c r="D169" i="2"/>
  <c r="G169" i="2" s="1"/>
  <c r="D170" i="2"/>
  <c r="D171" i="2"/>
  <c r="D172" i="2"/>
  <c r="G172" i="2" s="1"/>
  <c r="D173" i="2"/>
  <c r="D174" i="2"/>
  <c r="D175" i="2"/>
  <c r="D176" i="2"/>
  <c r="D177" i="2"/>
  <c r="D178" i="2"/>
  <c r="D179" i="2"/>
  <c r="D180" i="2"/>
  <c r="D181" i="2"/>
  <c r="G181" i="2" s="1"/>
  <c r="D182" i="2"/>
  <c r="D183" i="2"/>
  <c r="D184" i="2"/>
  <c r="D185" i="2"/>
  <c r="D186" i="2"/>
  <c r="D187" i="2"/>
  <c r="G187" i="2" s="1"/>
  <c r="D188" i="2"/>
  <c r="D189" i="2"/>
  <c r="D190" i="2"/>
  <c r="D191" i="2"/>
  <c r="D192" i="2"/>
  <c r="D193" i="2"/>
  <c r="G193" i="2" s="1"/>
  <c r="D194" i="2"/>
  <c r="D195" i="2"/>
  <c r="D196" i="2"/>
  <c r="G196" i="2" s="1"/>
  <c r="D197" i="2"/>
  <c r="D198" i="2"/>
  <c r="D199" i="2"/>
  <c r="D200" i="2"/>
  <c r="D201" i="2"/>
  <c r="D202" i="2"/>
  <c r="D203" i="2"/>
  <c r="D204" i="2"/>
  <c r="D205" i="2"/>
  <c r="G205" i="2" s="1"/>
  <c r="D206" i="2"/>
  <c r="D207" i="2"/>
  <c r="D208" i="2"/>
  <c r="D209" i="2"/>
  <c r="D210" i="2"/>
  <c r="D211" i="2"/>
  <c r="G211" i="2" s="1"/>
  <c r="D29" i="2"/>
  <c r="G31" i="2" s="1"/>
  <c r="G190" i="2" l="1"/>
  <c r="G166" i="2"/>
  <c r="G142" i="2"/>
  <c r="G118" i="2"/>
  <c r="G94" i="2"/>
  <c r="G58" i="2"/>
  <c r="G139" i="2"/>
  <c r="G115" i="2"/>
  <c r="G91" i="2"/>
  <c r="G55" i="2"/>
  <c r="G202" i="2"/>
  <c r="G178" i="2"/>
  <c r="G154" i="2"/>
  <c r="G130" i="2"/>
  <c r="G106" i="2"/>
  <c r="G82" i="2"/>
  <c r="G46" i="2"/>
  <c r="G208" i="2"/>
  <c r="G184" i="2"/>
  <c r="G160" i="2"/>
  <c r="G136" i="2"/>
  <c r="G112" i="2"/>
  <c r="G88" i="2"/>
  <c r="G52" i="2"/>
  <c r="G199" i="2"/>
  <c r="G175" i="2"/>
  <c r="G151" i="2"/>
  <c r="G127" i="2"/>
  <c r="G103" i="2"/>
  <c r="G79" i="2"/>
  <c r="D9" i="2"/>
  <c r="F12" i="2" l="1"/>
  <c r="F6" i="2" l="1"/>
  <c r="D76" i="2" l="1"/>
  <c r="D68" i="2"/>
  <c r="D74" i="2"/>
  <c r="D65" i="2"/>
  <c r="D71" i="2"/>
  <c r="D66" i="2"/>
  <c r="D73" i="2"/>
  <c r="D69" i="2"/>
  <c r="D67" i="2"/>
  <c r="D70" i="2"/>
  <c r="G70" i="2" s="1"/>
  <c r="D75" i="2"/>
  <c r="D72" i="2"/>
  <c r="G73" i="2" l="1"/>
  <c r="G67" i="2"/>
  <c r="G76" i="2"/>
  <c r="F63" i="3" l="1"/>
  <c r="J63" i="3" l="1"/>
  <c r="M63" i="3"/>
  <c r="G63" i="3"/>
  <c r="K63" i="3" l="1"/>
  <c r="L63" i="3"/>
  <c r="N63" i="3"/>
  <c r="O63" i="3" s="1"/>
</calcChain>
</file>

<file path=xl/sharedStrings.xml><?xml version="1.0" encoding="utf-8"?>
<sst xmlns="http://schemas.openxmlformats.org/spreadsheetml/2006/main" count="265" uniqueCount="58">
  <si>
    <t>Subbasin</t>
  </si>
  <si>
    <t>All</t>
  </si>
  <si>
    <t>Year</t>
  </si>
  <si>
    <t xml:space="preserve">  2006-2015 Average</t>
  </si>
  <si>
    <t xml:space="preserve">  2026-2035 Average</t>
  </si>
  <si>
    <t xml:space="preserve">  2046-2055 Average</t>
  </si>
  <si>
    <t>pct [%] average</t>
  </si>
  <si>
    <t>ID</t>
  </si>
  <si>
    <t>X</t>
  </si>
  <si>
    <t>Y</t>
  </si>
  <si>
    <t>Area</t>
  </si>
  <si>
    <t>Upstream_area</t>
  </si>
  <si>
    <t>pct [%]</t>
  </si>
  <si>
    <t>Number of people</t>
  </si>
  <si>
    <t>Population [number of people]</t>
  </si>
  <si>
    <t>Urban Population</t>
  </si>
  <si>
    <t>Total population</t>
  </si>
  <si>
    <t>Urban pct</t>
  </si>
  <si>
    <t>Urban Population [number of people]</t>
  </si>
  <si>
    <t>[%] urban</t>
  </si>
  <si>
    <t>Urban Pct [%]</t>
  </si>
  <si>
    <t>TotalPop_year_2010</t>
  </si>
  <si>
    <t>TotalPop_2050</t>
  </si>
  <si>
    <t>UrbanPop_year_2010</t>
  </si>
  <si>
    <t>UrbanPop_2050</t>
  </si>
  <si>
    <t>Pct_totpop_2050</t>
  </si>
  <si>
    <t>pct_urban_2010</t>
  </si>
  <si>
    <t>pct_urban_2050</t>
  </si>
  <si>
    <t>Pct_urban_2050-2010</t>
  </si>
  <si>
    <t>Pop_density_2010</t>
  </si>
  <si>
    <t>pop_density_2050</t>
  </si>
  <si>
    <t>Total Population [Mio. of people]</t>
  </si>
  <si>
    <t>Urban Population [Mio. of people]</t>
  </si>
  <si>
    <t>Population</t>
  </si>
  <si>
    <t>HYD</t>
  </si>
  <si>
    <t>Population EA-RVS</t>
  </si>
  <si>
    <t>Population REF</t>
  </si>
  <si>
    <t>REF scenario</t>
  </si>
  <si>
    <t>EA-RVS scenario</t>
  </si>
  <si>
    <t>Scenario: EA-RVS</t>
  </si>
  <si>
    <t>Scenario: REF</t>
  </si>
  <si>
    <t xml:space="preserve">According to data reported in ‘EAC Facts &amp; Figures’, the population in the EAC was 149.7 million in 2015 compared to an estimated 145.4 million persons in 2014, representing a 2.9 percent growth rate. Table 3‑1 shows the most recent population statistics for the EAC countries. Total fertility rate in EAC member states in 2015 ranged from 3.9 to 5.8 with Uganda having the highest and Kenya the lowest. The United Nations published higher population estimates for Kenya, Tanzania and Uganda. Therefore, the UN reported total population of 163 million for the EAC is 9 % higher compared to the estimate of the regional statistics. </t>
  </si>
  <si>
    <t>Population data for 61 sub-basins</t>
  </si>
  <si>
    <t>Gao, J.: Downscaling Global Spatial Population Projections from 1/8-degree to 1-km Grid Cells, National Center for Atmospheric Research, Boulder, CO, USA, 2017.</t>
  </si>
  <si>
    <t>Gidden, M. J., Fujimori, S., van den Berg, M., Klein, D., Smith, S. J., van Vuuren, D. P., and Riahi, K.: A methodology and implementation of automated emissions harmonization for use in Integrated Assessment Models, Environmental Modelling and Software, 105, 187-200, 10.1016/j.envsoft.2018.04.002, 2018.</t>
  </si>
  <si>
    <t>Jones, B., and O’Neill, B. C.: Spatially explicit global population scenarios consistent with the Shared Socioeconomic Pathways, Environmental Research Letters, 11, 084003, 2016.</t>
  </si>
  <si>
    <t>Kummu, M., Taka, M., and Guillaume, J. H. A.: Gridded global datasets for Gross Domestic Product and Human Development Index over 1990-2015, Scientific Data, 5, 10.1038/sdata.2018.4, 2018.</t>
  </si>
  <si>
    <t>Riahi, K., van Vuuren, D. P., Kriegler, E., Edmonds, J., O’Neill, B. C., Fujimori, S., Bauer, N., Calvin, K., Dellink, R., Fricko, O., Lutz, W., Popp, A., Cuaresma, J. C., Kc, S., Leimbach, M., Jiang, L., Kram, T., Rao, S., Emmerling, J., Ebi, K., Hasegawa, T., Havlik, P., Humpenöder, F., Da Silva, L. A., Smith, S., Stehfest, E., Bosetti, V., Eom, J., Gernaat, D., Masui, T., Rogelj, J., Strefler, J., Drouet, L., Krey, V., Luderer, G., Harmsen, M., Takahashi, K., Baumstark, L., Doelman, J. C., Kainuma, M., Klimont, Z., Marangoni, G., Lotze-Campen, H., Obersteiner, M., Tabeau, A., and Tavoni, M.: The Shared Socioeconomic Pathways and their energy, land use, and greenhouse gas emissions implications: An overview, Global Environmental Change, 42, 153-168, 10.1016/j.gloenvcha.2016.05.009, 2017.</t>
  </si>
  <si>
    <t>References</t>
  </si>
  <si>
    <t>Country-level quantifications of socio-economic development, notably demography, economic growth (GDP) (see section 5.2) were downscaled to the 5x5 minute resolution eLVB (about 10x10 km). This was achieved by allocating country-level data to available global high-resolution grid-level data of population including urbanization (Jones and O’Neill, 2016) and GDP (Gidden et al., 2018). The resulting rural and urban population and GDP throughout the eLVB were fed into the CWatM-ECHO modelling system to calculate the water demand of the domestic and industrial sector. (see report page 61f )</t>
  </si>
  <si>
    <t>Scenarios</t>
  </si>
  <si>
    <t>REF-scenario</t>
  </si>
  <si>
    <t xml:space="preserve">The reference scenario REF is based on a widely used scenarios developed by a key constituency at the global scale, the IPCC. Specifically, we use the ‘Middle of the Road’ scenario from the Shared Socioeconomic Pathways (SSP2) combined with a model ensemble representing medium climate change. </t>
  </si>
  <si>
    <t xml:space="preserve">The East Africa regional vision scenario EA-RVS utilizes available regional vision documents and the results of a stakeholder workshop to develop a scenario for East Africa. As expected, the EA-RVS narrative represents a sustainable path into the future. It can therefore be interpreted as a regional application of the IPCC ‘Sustainability’ scenario SSP1. In our effort to interpret the EA-RVS narrative into quantified variables necessary for water system modelling, we have therefore relied on SSP1 data when no regional data were available. </t>
  </si>
  <si>
    <t>EA-RVS-scenario</t>
  </si>
  <si>
    <t>Report Section 3.11 and 5.3.1. , p. 12 and p. 60</t>
  </si>
  <si>
    <t>Report: East Africa Water Scenarios to 2050</t>
  </si>
  <si>
    <t>http://pure.iiasa.ac.at/id/eprint/15904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</si>
</sst>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00"/>
    <numFmt numFmtId="165" formatCode="0.0"/>
    <numFmt numFmtId="166" formatCode="_(* #,##0_);_(* \(#,##0\);_(* &quot;-&quot;??_);_(@_)"/>
  </numFmts>
  <fonts count="14" x14ac:knownFonts="1">
    <font>
      <sz val="11"/>
      <color theme="1"/>
      <name val="Calibri"/>
      <family val="2"/>
      <scheme val="minor"/>
    </font>
    <font>
      <sz val="11"/>
      <color rgb="FF006100"/>
      <name val="Calibri"/>
      <family val="2"/>
      <scheme val="minor"/>
    </font>
    <font>
      <b/>
      <sz val="11"/>
      <color theme="1"/>
      <name val="Calibri"/>
      <family val="2"/>
      <scheme val="minor"/>
    </font>
    <font>
      <b/>
      <sz val="16"/>
      <color theme="1"/>
      <name val="Calibri"/>
      <family val="2"/>
      <scheme val="minor"/>
    </font>
    <font>
      <sz val="9"/>
      <color theme="1"/>
      <name val="Calibri"/>
      <family val="2"/>
      <scheme val="minor"/>
    </font>
    <font>
      <sz val="9"/>
      <color rgb="FF006100"/>
      <name val="Calibri"/>
      <family val="2"/>
      <scheme val="minor"/>
    </font>
    <font>
      <sz val="8"/>
      <color rgb="FF000000"/>
      <name val="Segoe UI"/>
      <family val="2"/>
    </font>
    <font>
      <sz val="10"/>
      <color theme="1"/>
      <name val="Calibri"/>
      <family val="2"/>
      <scheme val="minor"/>
    </font>
    <font>
      <sz val="11"/>
      <color theme="1"/>
      <name val="Calibri"/>
      <family val="2"/>
      <scheme val="minor"/>
    </font>
    <font>
      <sz val="11"/>
      <color theme="7" tint="0.79998168889431442"/>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rgb="FFC6EFCE"/>
      </patternFill>
    </fill>
  </fills>
  <borders count="1">
    <border>
      <left/>
      <right/>
      <top/>
      <bottom/>
      <diagonal/>
    </border>
  </borders>
  <cellStyleXfs count="4">
    <xf numFmtId="0" fontId="0" fillId="0" borderId="0"/>
    <xf numFmtId="0" fontId="1" fillId="2" borderId="0" applyNumberFormat="0" applyBorder="0" applyAlignment="0" applyProtection="0"/>
    <xf numFmtId="43" fontId="8" fillId="0" borderId="0" applyFont="0" applyFill="0" applyBorder="0" applyAlignment="0" applyProtection="0"/>
    <xf numFmtId="0" fontId="13" fillId="0" borderId="0" applyNumberFormat="0" applyFill="0" applyBorder="0" applyAlignment="0" applyProtection="0"/>
  </cellStyleXfs>
  <cellXfs count="26">
    <xf numFmtId="0" fontId="0" fillId="0" borderId="0" xfId="0"/>
    <xf numFmtId="0" fontId="2" fillId="0" borderId="0" xfId="0" applyFont="1"/>
    <xf numFmtId="164" fontId="0" fillId="0" borderId="0" xfId="0" applyNumberFormat="1"/>
    <xf numFmtId="2" fontId="0" fillId="0" borderId="0" xfId="0" applyNumberFormat="1"/>
    <xf numFmtId="165" fontId="0" fillId="0" borderId="0" xfId="0" applyNumberFormat="1"/>
    <xf numFmtId="1" fontId="0" fillId="0" borderId="0" xfId="0" applyNumberFormat="1"/>
    <xf numFmtId="1" fontId="2" fillId="0" borderId="0" xfId="0" applyNumberFormat="1" applyFont="1"/>
    <xf numFmtId="1" fontId="3" fillId="0" borderId="0" xfId="0" applyNumberFormat="1" applyFont="1"/>
    <xf numFmtId="0" fontId="4" fillId="0" borderId="0" xfId="0" applyFont="1"/>
    <xf numFmtId="1" fontId="4" fillId="0" borderId="0" xfId="0" applyNumberFormat="1" applyFont="1"/>
    <xf numFmtId="1" fontId="5" fillId="2" borderId="0" xfId="1" applyNumberFormat="1" applyFont="1"/>
    <xf numFmtId="1" fontId="1" fillId="2" borderId="0" xfId="1" applyNumberFormat="1"/>
    <xf numFmtId="0" fontId="3" fillId="0" borderId="0" xfId="0" applyFont="1"/>
    <xf numFmtId="0" fontId="7" fillId="0" borderId="0" xfId="0" applyFont="1" applyAlignment="1">
      <alignment horizontal="right"/>
    </xf>
    <xf numFmtId="0" fontId="7" fillId="0" borderId="0" xfId="0" applyFont="1"/>
    <xf numFmtId="166" fontId="0" fillId="0" borderId="0" xfId="2" applyNumberFormat="1" applyFont="1"/>
    <xf numFmtId="0" fontId="9" fillId="0" borderId="0" xfId="0" applyFont="1"/>
    <xf numFmtId="1" fontId="9" fillId="0" borderId="0" xfId="0" applyNumberFormat="1" applyFont="1"/>
    <xf numFmtId="0" fontId="10" fillId="0" borderId="0" xfId="0" applyFont="1"/>
    <xf numFmtId="0" fontId="11" fillId="0" borderId="0" xfId="0" applyFont="1"/>
    <xf numFmtId="0" fontId="0" fillId="0" borderId="0" xfId="0" applyAlignment="1">
      <alignment vertical="center"/>
    </xf>
    <xf numFmtId="0" fontId="10" fillId="0" borderId="0" xfId="0" applyFont="1" applyAlignment="1">
      <alignment horizontal="left" vertical="top" wrapText="1"/>
    </xf>
    <xf numFmtId="0" fontId="0" fillId="0" borderId="0" xfId="0" applyAlignment="1">
      <alignment horizontal="left" vertical="top"/>
    </xf>
    <xf numFmtId="0" fontId="0" fillId="0" borderId="0" xfId="0" applyAlignment="1">
      <alignment horizontal="left" vertical="top" wrapText="1"/>
    </xf>
    <xf numFmtId="0" fontId="12" fillId="0" borderId="0" xfId="0" applyFont="1"/>
    <xf numFmtId="0" fontId="13" fillId="0" borderId="0" xfId="3"/>
  </cellXfs>
  <cellStyles count="4">
    <cellStyle name="Comma" xfId="2" builtinId="3"/>
    <cellStyle name="Good" xfId="1" builtinId="26"/>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analyse!$N$1</c:f>
          <c:strCache>
            <c:ptCount val="1"/>
            <c:pt idx="0">
              <c:v>Population EA-RVS ELVB</c:v>
            </c:pt>
          </c:strCache>
        </c:strRef>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2"/>
          <c:order val="2"/>
          <c:tx>
            <c:strRef>
              <c:f>analyse!$H$2</c:f>
              <c:strCache>
                <c:ptCount val="1"/>
                <c:pt idx="0">
                  <c:v>[%] urban</c:v>
                </c:pt>
              </c:strCache>
            </c:strRef>
          </c:tx>
          <c:spPr>
            <a:solidFill>
              <a:schemeClr val="accent2">
                <a:lumMod val="60000"/>
                <a:lumOff val="40000"/>
              </a:schemeClr>
            </a:solidFill>
            <a:ln>
              <a:noFill/>
            </a:ln>
            <a:effectLst/>
          </c:spPr>
          <c:invertIfNegative val="0"/>
          <c:val>
            <c:numRef>
              <c:f>analyse!$H$3:$H$5</c:f>
              <c:numCache>
                <c:formatCode>0</c:formatCode>
                <c:ptCount val="3"/>
                <c:pt idx="0">
                  <c:v>23.094178292579777</c:v>
                </c:pt>
                <c:pt idx="1">
                  <c:v>36.66227706352948</c:v>
                </c:pt>
                <c:pt idx="2">
                  <c:v>52.454087954664573</c:v>
                </c:pt>
              </c:numCache>
            </c:numRef>
          </c:val>
          <c:extLst>
            <c:ext xmlns:c16="http://schemas.microsoft.com/office/drawing/2014/chart" uri="{C3380CC4-5D6E-409C-BE32-E72D297353CC}">
              <c16:uniqueId val="{00000000-83E5-4983-A8DB-90AD59498334}"/>
            </c:ext>
          </c:extLst>
        </c:ser>
        <c:dLbls>
          <c:showLegendKey val="0"/>
          <c:showVal val="0"/>
          <c:showCatName val="0"/>
          <c:showSerName val="0"/>
          <c:showPercent val="0"/>
          <c:showBubbleSize val="0"/>
        </c:dLbls>
        <c:gapWidth val="150"/>
        <c:axId val="270979080"/>
        <c:axId val="270978688"/>
      </c:barChart>
      <c:lineChart>
        <c:grouping val="standard"/>
        <c:varyColors val="0"/>
        <c:ser>
          <c:idx val="0"/>
          <c:order val="0"/>
          <c:tx>
            <c:strRef>
              <c:f>analyse!$F$2</c:f>
              <c:strCache>
                <c:ptCount val="1"/>
                <c:pt idx="0">
                  <c:v>Total Population [Mio. of people]</c:v>
                </c:pt>
              </c:strCache>
            </c:strRef>
          </c:tx>
          <c:spPr>
            <a:ln w="28575" cap="rnd">
              <a:solidFill>
                <a:schemeClr val="accent1"/>
              </a:solidFill>
              <a:round/>
            </a:ln>
            <a:effectLst/>
          </c:spPr>
          <c:marker>
            <c:symbol val="none"/>
          </c:marker>
          <c:cat>
            <c:numRef>
              <c:f>analyse!$E$3:$E$5</c:f>
              <c:numCache>
                <c:formatCode>General</c:formatCode>
                <c:ptCount val="3"/>
                <c:pt idx="0">
                  <c:v>2010</c:v>
                </c:pt>
                <c:pt idx="1">
                  <c:v>2030</c:v>
                </c:pt>
                <c:pt idx="2">
                  <c:v>2050</c:v>
                </c:pt>
              </c:numCache>
            </c:numRef>
          </c:cat>
          <c:val>
            <c:numRef>
              <c:f>analyse!$F$3:$F$5</c:f>
              <c:numCache>
                <c:formatCode>0</c:formatCode>
                <c:ptCount val="3"/>
                <c:pt idx="0">
                  <c:v>71.280565999999993</c:v>
                </c:pt>
                <c:pt idx="1">
                  <c:v>113.52051299999999</c:v>
                </c:pt>
                <c:pt idx="2">
                  <c:v>152.66630900000001</c:v>
                </c:pt>
              </c:numCache>
            </c:numRef>
          </c:val>
          <c:smooth val="0"/>
          <c:extLst>
            <c:ext xmlns:c16="http://schemas.microsoft.com/office/drawing/2014/chart" uri="{C3380CC4-5D6E-409C-BE32-E72D297353CC}">
              <c16:uniqueId val="{00000001-83E5-4983-A8DB-90AD59498334}"/>
            </c:ext>
          </c:extLst>
        </c:ser>
        <c:ser>
          <c:idx val="1"/>
          <c:order val="1"/>
          <c:tx>
            <c:strRef>
              <c:f>analyse!$G$2</c:f>
              <c:strCache>
                <c:ptCount val="1"/>
                <c:pt idx="0">
                  <c:v>Urban Population [Mio. of people]</c:v>
                </c:pt>
              </c:strCache>
            </c:strRef>
          </c:tx>
          <c:spPr>
            <a:ln w="28575" cap="rnd">
              <a:solidFill>
                <a:schemeClr val="accent2"/>
              </a:solidFill>
              <a:round/>
            </a:ln>
            <a:effectLst/>
          </c:spPr>
          <c:marker>
            <c:symbol val="none"/>
          </c:marker>
          <c:cat>
            <c:numRef>
              <c:f>analyse!$E$3:$E$5</c:f>
              <c:numCache>
                <c:formatCode>General</c:formatCode>
                <c:ptCount val="3"/>
                <c:pt idx="0">
                  <c:v>2010</c:v>
                </c:pt>
                <c:pt idx="1">
                  <c:v>2030</c:v>
                </c:pt>
                <c:pt idx="2">
                  <c:v>2050</c:v>
                </c:pt>
              </c:numCache>
            </c:numRef>
          </c:cat>
          <c:val>
            <c:numRef>
              <c:f>analyse!$G$3:$G$5</c:f>
              <c:numCache>
                <c:formatCode>0</c:formatCode>
                <c:ptCount val="3"/>
                <c:pt idx="0">
                  <c:v>16.461660999999999</c:v>
                </c:pt>
                <c:pt idx="1">
                  <c:v>41.619205000000001</c:v>
                </c:pt>
                <c:pt idx="2">
                  <c:v>80.079719999999995</c:v>
                </c:pt>
              </c:numCache>
            </c:numRef>
          </c:val>
          <c:smooth val="0"/>
          <c:extLst>
            <c:ext xmlns:c16="http://schemas.microsoft.com/office/drawing/2014/chart" uri="{C3380CC4-5D6E-409C-BE32-E72D297353CC}">
              <c16:uniqueId val="{00000002-83E5-4983-A8DB-90AD59498334}"/>
            </c:ext>
          </c:extLst>
        </c:ser>
        <c:dLbls>
          <c:showLegendKey val="0"/>
          <c:showVal val="0"/>
          <c:showCatName val="0"/>
          <c:showSerName val="0"/>
          <c:showPercent val="0"/>
          <c:showBubbleSize val="0"/>
        </c:dLbls>
        <c:marker val="1"/>
        <c:smooth val="0"/>
        <c:axId val="136086984"/>
        <c:axId val="270978296"/>
      </c:lineChart>
      <c:catAx>
        <c:axId val="136086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0978296"/>
        <c:crosses val="autoZero"/>
        <c:auto val="1"/>
        <c:lblAlgn val="ctr"/>
        <c:lblOffset val="100"/>
        <c:noMultiLvlLbl val="0"/>
      </c:catAx>
      <c:valAx>
        <c:axId val="2709782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136086984"/>
        <c:crosses val="autoZero"/>
        <c:crossBetween val="between"/>
      </c:valAx>
      <c:valAx>
        <c:axId val="270978688"/>
        <c:scaling>
          <c:orientation val="minMax"/>
          <c:max val="100"/>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0979080"/>
        <c:crosses val="max"/>
        <c:crossBetween val="between"/>
      </c:valAx>
      <c:catAx>
        <c:axId val="270979080"/>
        <c:scaling>
          <c:orientation val="minMax"/>
        </c:scaling>
        <c:delete val="1"/>
        <c:axPos val="b"/>
        <c:majorTickMark val="out"/>
        <c:minorTickMark val="none"/>
        <c:tickLblPos val="nextTo"/>
        <c:crossAx val="27097868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analyse!$O$1</c:f>
          <c:strCache>
            <c:ptCount val="1"/>
            <c:pt idx="0">
              <c:v>Population EA-RVS Sub-basin: 1</c:v>
            </c:pt>
          </c:strCache>
        </c:strRef>
      </c:tx>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2"/>
          <c:order val="2"/>
          <c:tx>
            <c:strRef>
              <c:f>analyse!$H$2</c:f>
              <c:strCache>
                <c:ptCount val="1"/>
                <c:pt idx="0">
                  <c:v>[%] urban</c:v>
                </c:pt>
              </c:strCache>
            </c:strRef>
          </c:tx>
          <c:spPr>
            <a:solidFill>
              <a:schemeClr val="accent2">
                <a:lumMod val="60000"/>
                <a:lumOff val="40000"/>
              </a:schemeClr>
            </a:solidFill>
            <a:ln>
              <a:noFill/>
            </a:ln>
            <a:effectLst/>
          </c:spPr>
          <c:invertIfNegative val="0"/>
          <c:val>
            <c:numRef>
              <c:f>analyse!$H$9:$H$11</c:f>
              <c:numCache>
                <c:formatCode>0</c:formatCode>
                <c:ptCount val="3"/>
                <c:pt idx="0">
                  <c:v>17.545411761060251</c:v>
                </c:pt>
                <c:pt idx="1">
                  <c:v>26.968936726065966</c:v>
                </c:pt>
                <c:pt idx="2">
                  <c:v>37.609246006962323</c:v>
                </c:pt>
              </c:numCache>
            </c:numRef>
          </c:val>
          <c:extLst>
            <c:ext xmlns:c16="http://schemas.microsoft.com/office/drawing/2014/chart" uri="{C3380CC4-5D6E-409C-BE32-E72D297353CC}">
              <c16:uniqueId val="{00000000-66AD-425E-95AE-02981A1B2F54}"/>
            </c:ext>
          </c:extLst>
        </c:ser>
        <c:dLbls>
          <c:showLegendKey val="0"/>
          <c:showVal val="0"/>
          <c:showCatName val="0"/>
          <c:showSerName val="0"/>
          <c:showPercent val="0"/>
          <c:showBubbleSize val="0"/>
        </c:dLbls>
        <c:gapWidth val="150"/>
        <c:axId val="274064768"/>
        <c:axId val="274064376"/>
      </c:barChart>
      <c:lineChart>
        <c:grouping val="standard"/>
        <c:varyColors val="0"/>
        <c:ser>
          <c:idx val="0"/>
          <c:order val="0"/>
          <c:tx>
            <c:strRef>
              <c:f>analyse!$F$2</c:f>
              <c:strCache>
                <c:ptCount val="1"/>
                <c:pt idx="0">
                  <c:v>Total Population [Mio. of people]</c:v>
                </c:pt>
              </c:strCache>
            </c:strRef>
          </c:tx>
          <c:spPr>
            <a:ln w="28575" cap="rnd">
              <a:solidFill>
                <a:schemeClr val="accent1"/>
              </a:solidFill>
              <a:round/>
            </a:ln>
            <a:effectLst/>
          </c:spPr>
          <c:marker>
            <c:symbol val="none"/>
          </c:marker>
          <c:cat>
            <c:numRef>
              <c:f>analyse!$E$3:$E$5</c:f>
              <c:numCache>
                <c:formatCode>General</c:formatCode>
                <c:ptCount val="3"/>
                <c:pt idx="0">
                  <c:v>2010</c:v>
                </c:pt>
                <c:pt idx="1">
                  <c:v>2030</c:v>
                </c:pt>
                <c:pt idx="2">
                  <c:v>2050</c:v>
                </c:pt>
              </c:numCache>
            </c:numRef>
          </c:cat>
          <c:val>
            <c:numRef>
              <c:f>analyse!$F$9:$F$11</c:f>
              <c:numCache>
                <c:formatCode>0.00</c:formatCode>
                <c:ptCount val="3"/>
                <c:pt idx="0">
                  <c:v>2.581655</c:v>
                </c:pt>
                <c:pt idx="1">
                  <c:v>4.5320400000000003</c:v>
                </c:pt>
                <c:pt idx="2">
                  <c:v>6.7296509999999996</c:v>
                </c:pt>
              </c:numCache>
            </c:numRef>
          </c:val>
          <c:smooth val="0"/>
          <c:extLst>
            <c:ext xmlns:c16="http://schemas.microsoft.com/office/drawing/2014/chart" uri="{C3380CC4-5D6E-409C-BE32-E72D297353CC}">
              <c16:uniqueId val="{00000001-66AD-425E-95AE-02981A1B2F54}"/>
            </c:ext>
          </c:extLst>
        </c:ser>
        <c:ser>
          <c:idx val="1"/>
          <c:order val="1"/>
          <c:tx>
            <c:strRef>
              <c:f>analyse!$G$2</c:f>
              <c:strCache>
                <c:ptCount val="1"/>
                <c:pt idx="0">
                  <c:v>Urban Population [Mio. of people]</c:v>
                </c:pt>
              </c:strCache>
            </c:strRef>
          </c:tx>
          <c:spPr>
            <a:ln w="28575" cap="rnd">
              <a:solidFill>
                <a:schemeClr val="accent2"/>
              </a:solidFill>
              <a:round/>
            </a:ln>
            <a:effectLst/>
          </c:spPr>
          <c:marker>
            <c:symbol val="none"/>
          </c:marker>
          <c:cat>
            <c:numRef>
              <c:f>analyse!$E$3:$E$5</c:f>
              <c:numCache>
                <c:formatCode>General</c:formatCode>
                <c:ptCount val="3"/>
                <c:pt idx="0">
                  <c:v>2010</c:v>
                </c:pt>
                <c:pt idx="1">
                  <c:v>2030</c:v>
                </c:pt>
                <c:pt idx="2">
                  <c:v>2050</c:v>
                </c:pt>
              </c:numCache>
            </c:numRef>
          </c:cat>
          <c:val>
            <c:numRef>
              <c:f>analyse!$G$9:$G$11</c:f>
              <c:numCache>
                <c:formatCode>0.00</c:formatCode>
                <c:ptCount val="3"/>
                <c:pt idx="0">
                  <c:v>0.45296199999999998</c:v>
                </c:pt>
                <c:pt idx="1">
                  <c:v>1.222243</c:v>
                </c:pt>
                <c:pt idx="2">
                  <c:v>2.5309710000000001</c:v>
                </c:pt>
              </c:numCache>
            </c:numRef>
          </c:val>
          <c:smooth val="0"/>
          <c:extLst>
            <c:ext xmlns:c16="http://schemas.microsoft.com/office/drawing/2014/chart" uri="{C3380CC4-5D6E-409C-BE32-E72D297353CC}">
              <c16:uniqueId val="{00000002-66AD-425E-95AE-02981A1B2F54}"/>
            </c:ext>
          </c:extLst>
        </c:ser>
        <c:dLbls>
          <c:showLegendKey val="0"/>
          <c:showVal val="0"/>
          <c:showCatName val="0"/>
          <c:showSerName val="0"/>
          <c:showPercent val="0"/>
          <c:showBubbleSize val="0"/>
        </c:dLbls>
        <c:marker val="1"/>
        <c:smooth val="0"/>
        <c:axId val="270979864"/>
        <c:axId val="274063984"/>
      </c:lineChart>
      <c:catAx>
        <c:axId val="270979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4063984"/>
        <c:crosses val="autoZero"/>
        <c:auto val="1"/>
        <c:lblAlgn val="ctr"/>
        <c:lblOffset val="100"/>
        <c:noMultiLvlLbl val="0"/>
      </c:catAx>
      <c:valAx>
        <c:axId val="27406398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0979864"/>
        <c:crosses val="autoZero"/>
        <c:crossBetween val="between"/>
      </c:valAx>
      <c:valAx>
        <c:axId val="274064376"/>
        <c:scaling>
          <c:orientation val="minMax"/>
          <c:max val="100"/>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4064768"/>
        <c:crosses val="max"/>
        <c:crossBetween val="between"/>
      </c:valAx>
      <c:catAx>
        <c:axId val="274064768"/>
        <c:scaling>
          <c:orientation val="minMax"/>
        </c:scaling>
        <c:delete val="1"/>
        <c:axPos val="b"/>
        <c:majorTickMark val="out"/>
        <c:minorTickMark val="none"/>
        <c:tickLblPos val="nextTo"/>
        <c:crossAx val="274064376"/>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Radio" checked="Checked" firstButton="1" fmlaLink="$M$1"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Spin" dx="22" fmlaLink="$C$7" max="61" min="1" page="10"/>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34506</xdr:rowOff>
    </xdr:from>
    <xdr:to>
      <xdr:col>3</xdr:col>
      <xdr:colOff>612475</xdr:colOff>
      <xdr:row>17</xdr:row>
      <xdr:rowOff>60385</xdr:rowOff>
    </xdr:to>
    <xdr:sp macro="" textlink="">
      <xdr:nvSpPr>
        <xdr:cNvPr id="3" name="Rectangle 2">
          <a:extLst>
            <a:ext uri="{FF2B5EF4-FFF2-40B4-BE49-F238E27FC236}">
              <a16:creationId xmlns:a16="http://schemas.microsoft.com/office/drawing/2014/main" id="{00000000-0008-0000-0100-000003000000}"/>
            </a:ext>
          </a:extLst>
        </xdr:cNvPr>
        <xdr:cNvSpPr/>
      </xdr:nvSpPr>
      <xdr:spPr>
        <a:xfrm>
          <a:off x="0" y="34506"/>
          <a:ext cx="2475781" cy="3303917"/>
        </a:xfrm>
        <a:prstGeom prst="rect">
          <a:avLst/>
        </a:prstGeom>
        <a:solidFill>
          <a:schemeClr val="accent1">
            <a:alpha val="37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4</xdr:col>
      <xdr:colOff>26239</xdr:colOff>
      <xdr:row>12</xdr:row>
      <xdr:rowOff>33968</xdr:rowOff>
    </xdr:from>
    <xdr:to>
      <xdr:col>10</xdr:col>
      <xdr:colOff>188164</xdr:colOff>
      <xdr:row>25</xdr:row>
      <xdr:rowOff>29206</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25879</xdr:colOff>
          <xdr:row>0</xdr:row>
          <xdr:rowOff>94891</xdr:rowOff>
        </xdr:from>
        <xdr:to>
          <xdr:col>3</xdr:col>
          <xdr:colOff>552091</xdr:colOff>
          <xdr:row>4</xdr:row>
          <xdr:rowOff>69011</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en-US" sz="800" b="0" i="0" u="none" strike="noStrike" baseline="0">
                  <a:solidFill>
                    <a:srgbClr val="000000"/>
                  </a:solidFill>
                  <a:latin typeface="Segoe UI"/>
                  <a:cs typeface="Segoe UI"/>
                </a:rPr>
                <a:t>Socio-Eco Scenario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120770</xdr:colOff>
          <xdr:row>1</xdr:row>
          <xdr:rowOff>103517</xdr:rowOff>
        </xdr:from>
        <xdr:to>
          <xdr:col>1</xdr:col>
          <xdr:colOff>284672</xdr:colOff>
          <xdr:row>2</xdr:row>
          <xdr:rowOff>129396</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EA-RVS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310551</xdr:colOff>
          <xdr:row>1</xdr:row>
          <xdr:rowOff>103517</xdr:rowOff>
        </xdr:from>
        <xdr:to>
          <xdr:col>3</xdr:col>
          <xdr:colOff>146649</xdr:colOff>
          <xdr:row>2</xdr:row>
          <xdr:rowOff>129396</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Segoe UI"/>
                  <a:cs typeface="Segoe UI"/>
                </a:rPr>
                <a:t>REF</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276045</xdr:colOff>
          <xdr:row>5</xdr:row>
          <xdr:rowOff>86264</xdr:rowOff>
        </xdr:from>
        <xdr:to>
          <xdr:col>1</xdr:col>
          <xdr:colOff>431321</xdr:colOff>
          <xdr:row>8</xdr:row>
          <xdr:rowOff>112143</xdr:rowOff>
        </xdr:to>
        <xdr:sp macro="" textlink="">
          <xdr:nvSpPr>
            <xdr:cNvPr id="1028" name="Spinner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twoCellAnchor>
    <xdr:from>
      <xdr:col>10</xdr:col>
      <xdr:colOff>279281</xdr:colOff>
      <xdr:row>12</xdr:row>
      <xdr:rowOff>43490</xdr:rowOff>
    </xdr:from>
    <xdr:to>
      <xdr:col>16</xdr:col>
      <xdr:colOff>528908</xdr:colOff>
      <xdr:row>25</xdr:row>
      <xdr:rowOff>38728</xdr:rowOff>
    </xdr:to>
    <xdr:graphicFrame macro="">
      <xdr:nvGraphicFramePr>
        <xdr:cNvPr id="8" name="Chart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69011</xdr:colOff>
      <xdr:row>2</xdr:row>
      <xdr:rowOff>25879</xdr:rowOff>
    </xdr:from>
    <xdr:to>
      <xdr:col>11</xdr:col>
      <xdr:colOff>329063</xdr:colOff>
      <xdr:row>30</xdr:row>
      <xdr:rowOff>34506</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69011" y="448573"/>
          <a:ext cx="7092173" cy="5080959"/>
        </a:xfrm>
        <a:prstGeom prst="rect">
          <a:avLst/>
        </a:prstGeom>
      </xdr:spPr>
    </xdr:pic>
    <xdr:clientData/>
  </xdr:twoCellAnchor>
  <xdr:twoCellAnchor editAs="oneCell">
    <xdr:from>
      <xdr:col>0</xdr:col>
      <xdr:colOff>73942</xdr:colOff>
      <xdr:row>31</xdr:row>
      <xdr:rowOff>22183</xdr:rowOff>
    </xdr:from>
    <xdr:to>
      <xdr:col>12</xdr:col>
      <xdr:colOff>184852</xdr:colOff>
      <xdr:row>59</xdr:row>
      <xdr:rowOff>25619</xdr:rowOff>
    </xdr:to>
    <xdr:pic>
      <xdr:nvPicPr>
        <xdr:cNvPr id="5" name="Pictur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a:stretch>
          <a:fillRect/>
        </a:stretch>
      </xdr:blipFill>
      <xdr:spPr>
        <a:xfrm>
          <a:off x="73942" y="5875822"/>
          <a:ext cx="7504980" cy="51792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pure.iiasa.ac.at/id/eprint/15904"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6BECB-9D79-4206-BAD3-A2271B531F71}">
  <dimension ref="A1:J19"/>
  <sheetViews>
    <sheetView tabSelected="1" workbookViewId="0">
      <selection activeCell="A2" sqref="A2:A4"/>
    </sheetView>
  </sheetViews>
  <sheetFormatPr defaultRowHeight="14.3" x14ac:dyDescent="0.25"/>
  <cols>
    <col min="1" max="1" width="16.875" customWidth="1"/>
  </cols>
  <sheetData>
    <row r="1" spans="1:10" ht="21.1" x14ac:dyDescent="0.35">
      <c r="A1" s="12" t="s">
        <v>33</v>
      </c>
    </row>
    <row r="2" spans="1:10" ht="16.3" x14ac:dyDescent="0.3">
      <c r="A2" s="24" t="s">
        <v>56</v>
      </c>
      <c r="E2" s="25" t="s">
        <v>57</v>
      </c>
    </row>
    <row r="4" spans="1:10" x14ac:dyDescent="0.25">
      <c r="A4" s="1" t="s">
        <v>55</v>
      </c>
    </row>
    <row r="5" spans="1:10" ht="100.55" customHeight="1" x14ac:dyDescent="0.25">
      <c r="A5" s="23" t="s">
        <v>41</v>
      </c>
      <c r="B5" s="23"/>
      <c r="C5" s="23"/>
      <c r="D5" s="23"/>
      <c r="E5" s="23"/>
      <c r="F5" s="23"/>
      <c r="G5" s="23"/>
      <c r="H5" s="23"/>
      <c r="I5" s="23"/>
    </row>
    <row r="7" spans="1:10" x14ac:dyDescent="0.25">
      <c r="A7" s="1" t="s">
        <v>42</v>
      </c>
    </row>
    <row r="8" spans="1:10" ht="103.95" customHeight="1" x14ac:dyDescent="0.25">
      <c r="A8" s="23" t="s">
        <v>49</v>
      </c>
      <c r="B8" s="23"/>
      <c r="C8" s="23"/>
      <c r="D8" s="23"/>
      <c r="E8" s="23"/>
      <c r="F8" s="23"/>
      <c r="G8" s="23"/>
      <c r="H8" s="23"/>
      <c r="I8" s="23"/>
      <c r="J8" s="20"/>
    </row>
    <row r="10" spans="1:10" ht="16.3" x14ac:dyDescent="0.3">
      <c r="A10" s="18" t="s">
        <v>50</v>
      </c>
    </row>
    <row r="11" spans="1:10" ht="70.650000000000006" customHeight="1" x14ac:dyDescent="0.25">
      <c r="A11" s="22" t="s">
        <v>51</v>
      </c>
      <c r="B11" s="23" t="s">
        <v>52</v>
      </c>
      <c r="C11" s="23"/>
      <c r="D11" s="23"/>
      <c r="E11" s="23"/>
      <c r="F11" s="23"/>
      <c r="G11" s="23"/>
      <c r="H11" s="23"/>
      <c r="I11" s="23"/>
    </row>
    <row r="12" spans="1:10" ht="112.1" customHeight="1" x14ac:dyDescent="0.25">
      <c r="A12" s="22" t="s">
        <v>54</v>
      </c>
      <c r="B12" s="23" t="s">
        <v>53</v>
      </c>
      <c r="C12" s="23"/>
      <c r="D12" s="23"/>
      <c r="E12" s="23"/>
      <c r="F12" s="23"/>
      <c r="G12" s="23"/>
      <c r="H12" s="23"/>
      <c r="I12" s="23"/>
    </row>
    <row r="14" spans="1:10" ht="16.3" x14ac:dyDescent="0.25">
      <c r="A14" s="21" t="s">
        <v>48</v>
      </c>
    </row>
    <row r="15" spans="1:10" x14ac:dyDescent="0.25">
      <c r="A15" t="s">
        <v>43</v>
      </c>
    </row>
    <row r="16" spans="1:10" x14ac:dyDescent="0.25">
      <c r="A16" t="s">
        <v>44</v>
      </c>
    </row>
    <row r="17" spans="1:1" x14ac:dyDescent="0.25">
      <c r="A17" t="s">
        <v>45</v>
      </c>
    </row>
    <row r="18" spans="1:1" x14ac:dyDescent="0.25">
      <c r="A18" t="s">
        <v>46</v>
      </c>
    </row>
    <row r="19" spans="1:1" x14ac:dyDescent="0.25">
      <c r="A19" t="s">
        <v>47</v>
      </c>
    </row>
  </sheetData>
  <mergeCells count="4">
    <mergeCell ref="A5:I5"/>
    <mergeCell ref="A8:I8"/>
    <mergeCell ref="B11:I11"/>
    <mergeCell ref="B12:I12"/>
  </mergeCells>
  <hyperlinks>
    <hyperlink ref="E2" r:id="rId1" xr:uid="{5D709531-3F02-46D1-B056-08FDE9F1D416}"/>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593"/>
  <sheetViews>
    <sheetView workbookViewId="0">
      <selection activeCell="M27" sqref="M27:M28"/>
    </sheetView>
  </sheetViews>
  <sheetFormatPr defaultRowHeight="14.3" x14ac:dyDescent="0.25"/>
  <cols>
    <col min="6" max="6" width="13.75" bestFit="1" customWidth="1"/>
    <col min="13" max="13" width="12.625" bestFit="1" customWidth="1"/>
  </cols>
  <sheetData>
    <row r="1" spans="3:18" x14ac:dyDescent="0.25">
      <c r="E1" s="1" t="str">
        <f ca="1">Choosen!B11</f>
        <v>Population EA-RVS</v>
      </c>
      <c r="M1" s="16">
        <v>1</v>
      </c>
      <c r="N1" s="16" t="str">
        <f ca="1">CONCATENATE(E1, " ELVB")</f>
        <v>Population EA-RVS ELVB</v>
      </c>
      <c r="O1" s="16" t="str">
        <f ca="1">CONCATENATE(E1, " Sub-basin: ",C7)</f>
        <v>Population EA-RVS Sub-basin: 1</v>
      </c>
      <c r="P1" s="16"/>
      <c r="Q1" s="16"/>
      <c r="R1" s="16"/>
    </row>
    <row r="2" spans="3:18" ht="14.95" x14ac:dyDescent="0.25">
      <c r="F2" t="s">
        <v>31</v>
      </c>
      <c r="G2" t="s">
        <v>32</v>
      </c>
      <c r="H2" t="s">
        <v>19</v>
      </c>
    </row>
    <row r="3" spans="3:18" ht="14.95" x14ac:dyDescent="0.25">
      <c r="E3">
        <v>2010</v>
      </c>
      <c r="F3" s="5">
        <f ca="1">Choosen!D4/1000000</f>
        <v>71.280565999999993</v>
      </c>
      <c r="G3" s="5">
        <f ca="1">Choosen!E4/1000000</f>
        <v>16.461660999999999</v>
      </c>
      <c r="H3" s="11">
        <f ca="1">100*G3/F3</f>
        <v>23.094178292579777</v>
      </c>
    </row>
    <row r="4" spans="3:18" ht="14.95" x14ac:dyDescent="0.25">
      <c r="E4">
        <v>2030</v>
      </c>
      <c r="F4" s="5">
        <f ca="1">Choosen!D6/1000000</f>
        <v>113.52051299999999</v>
      </c>
      <c r="G4" s="5">
        <f ca="1">Choosen!E6/1000000</f>
        <v>41.619205000000001</v>
      </c>
      <c r="H4" s="11">
        <f t="shared" ref="H4:H5" ca="1" si="0">100*G4/F4</f>
        <v>36.66227706352948</v>
      </c>
    </row>
    <row r="5" spans="3:18" ht="14.95" x14ac:dyDescent="0.25">
      <c r="E5">
        <v>2050</v>
      </c>
      <c r="F5" s="5">
        <f ca="1">Choosen!D8/1000000</f>
        <v>152.66630900000001</v>
      </c>
      <c r="G5" s="5">
        <f ca="1">Choosen!E8/1000000</f>
        <v>80.079719999999995</v>
      </c>
      <c r="H5" s="11">
        <f t="shared" ca="1" si="0"/>
        <v>52.454087954664573</v>
      </c>
      <c r="I5" s="5"/>
    </row>
    <row r="6" spans="3:18" ht="14.95" x14ac:dyDescent="0.25">
      <c r="E6" s="8" t="s">
        <v>6</v>
      </c>
      <c r="F6" s="10">
        <f t="shared" ref="F6:G6" ca="1" si="1">100*F5/F3</f>
        <v>214.17662283994775</v>
      </c>
      <c r="G6" s="10">
        <f t="shared" ca="1" si="1"/>
        <v>486.46196759853092</v>
      </c>
    </row>
    <row r="7" spans="3:18" ht="21.1" x14ac:dyDescent="0.35">
      <c r="C7" s="12">
        <v>1</v>
      </c>
      <c r="E7" s="8"/>
    </row>
    <row r="8" spans="3:18" x14ac:dyDescent="0.25">
      <c r="D8" s="17">
        <f>C7*3</f>
        <v>3</v>
      </c>
      <c r="F8" t="s">
        <v>14</v>
      </c>
      <c r="G8" t="s">
        <v>18</v>
      </c>
      <c r="H8" t="s">
        <v>20</v>
      </c>
    </row>
    <row r="9" spans="3:18" x14ac:dyDescent="0.25">
      <c r="D9" s="17">
        <f>INDEX(B29:B576,D8,1)</f>
        <v>1</v>
      </c>
      <c r="E9">
        <v>2010</v>
      </c>
      <c r="F9" s="3">
        <f ca="1">INDEX($F$29:$F$211,$D$8-2,1)/1000000</f>
        <v>2.581655</v>
      </c>
      <c r="G9" s="3">
        <f ca="1">INDEX($H$29:$H$211,$D$8-2,1)/1000000</f>
        <v>0.45296199999999998</v>
      </c>
      <c r="H9" s="5">
        <f ca="1">100*G9/F9</f>
        <v>17.545411761060251</v>
      </c>
    </row>
    <row r="10" spans="3:18" ht="14.95" x14ac:dyDescent="0.25">
      <c r="D10" s="2"/>
      <c r="E10">
        <v>2030</v>
      </c>
      <c r="F10" s="3">
        <f ca="1">INDEX($F$29:$F$211,$D$8-1,1)/1000000</f>
        <v>4.5320400000000003</v>
      </c>
      <c r="G10" s="3">
        <f ca="1">INDEX($H$29:$H$211,$D$8-1,1)/1000000</f>
        <v>1.222243</v>
      </c>
      <c r="H10" s="5">
        <f t="shared" ref="H10" ca="1" si="2">100*G10/F10</f>
        <v>26.968936726065966</v>
      </c>
    </row>
    <row r="11" spans="3:18" ht="14.95" x14ac:dyDescent="0.25">
      <c r="D11" s="2"/>
      <c r="E11">
        <v>2050</v>
      </c>
      <c r="F11" s="3">
        <f ca="1">INDEX($F$29:$F$211,$D$8,1)/1000000</f>
        <v>6.7296509999999996</v>
      </c>
      <c r="G11" s="3">
        <f ca="1">INDEX($H$29:$H$211,$D$8,1)/1000000</f>
        <v>2.5309710000000001</v>
      </c>
      <c r="H11" s="5">
        <f ca="1">100*G11/F11</f>
        <v>37.609246006962323</v>
      </c>
    </row>
    <row r="12" spans="3:18" ht="14.95" x14ac:dyDescent="0.25">
      <c r="D12" s="2"/>
      <c r="E12" s="8" t="s">
        <v>12</v>
      </c>
      <c r="F12" s="9">
        <f t="shared" ref="F12:G12" ca="1" si="3">100*F11/F9</f>
        <v>260.67197204893762</v>
      </c>
      <c r="G12" s="9">
        <f t="shared" ca="1" si="3"/>
        <v>558.76011674268489</v>
      </c>
    </row>
    <row r="13" spans="3:18" ht="14.95" x14ac:dyDescent="0.25">
      <c r="D13" s="2"/>
      <c r="E13" s="8"/>
      <c r="F13" s="9"/>
      <c r="G13" s="9"/>
    </row>
    <row r="14" spans="3:18" ht="14.95" x14ac:dyDescent="0.25">
      <c r="D14" s="2"/>
      <c r="E14" s="8"/>
      <c r="F14" s="9"/>
      <c r="G14" s="9"/>
    </row>
    <row r="15" spans="3:18" ht="14.95" x14ac:dyDescent="0.25">
      <c r="D15" s="2"/>
      <c r="E15" s="8"/>
      <c r="F15" s="9"/>
      <c r="G15" s="9"/>
    </row>
    <row r="16" spans="3:18" ht="14.95" x14ac:dyDescent="0.25">
      <c r="D16" s="2"/>
      <c r="E16" s="8"/>
      <c r="F16" s="9"/>
      <c r="G16" s="9"/>
    </row>
    <row r="17" spans="2:11" ht="14.95" x14ac:dyDescent="0.25">
      <c r="D17" s="2"/>
      <c r="E17" s="8"/>
      <c r="F17" s="9"/>
      <c r="G17" s="9"/>
    </row>
    <row r="18" spans="2:11" ht="14.95" x14ac:dyDescent="0.25">
      <c r="D18" s="2"/>
      <c r="E18" s="8"/>
      <c r="F18" s="9"/>
      <c r="G18" s="9"/>
    </row>
    <row r="19" spans="2:11" ht="14.95" x14ac:dyDescent="0.25">
      <c r="D19" s="2"/>
      <c r="E19" s="8"/>
      <c r="F19" s="9"/>
      <c r="G19" s="9"/>
    </row>
    <row r="20" spans="2:11" ht="14.95" x14ac:dyDescent="0.25">
      <c r="D20" s="2"/>
      <c r="E20" s="8"/>
      <c r="F20" s="9"/>
      <c r="G20" s="9"/>
    </row>
    <row r="21" spans="2:11" ht="14.95" x14ac:dyDescent="0.25">
      <c r="D21" s="2"/>
      <c r="E21" s="8"/>
      <c r="F21" s="9"/>
      <c r="G21" s="9"/>
    </row>
    <row r="22" spans="2:11" ht="14.95" x14ac:dyDescent="0.25">
      <c r="D22" s="2"/>
      <c r="E22" s="8"/>
      <c r="F22" s="9"/>
      <c r="G22" s="9"/>
    </row>
    <row r="23" spans="2:11" ht="14.95" x14ac:dyDescent="0.25">
      <c r="D23" s="2"/>
      <c r="E23" s="8"/>
      <c r="F23" s="9"/>
      <c r="G23" s="9"/>
    </row>
    <row r="24" spans="2:11" ht="14.95" x14ac:dyDescent="0.25">
      <c r="D24" s="2"/>
      <c r="E24" s="8"/>
      <c r="F24" s="9"/>
      <c r="G24" s="9"/>
    </row>
    <row r="25" spans="2:11" ht="14.95" x14ac:dyDescent="0.25">
      <c r="D25" s="2"/>
      <c r="E25" s="8"/>
      <c r="F25" s="9"/>
      <c r="G25" s="9"/>
    </row>
    <row r="26" spans="2:11" ht="14.95" x14ac:dyDescent="0.25">
      <c r="E26" s="8"/>
    </row>
    <row r="28" spans="2:11" ht="14.95" x14ac:dyDescent="0.25">
      <c r="B28" t="s">
        <v>0</v>
      </c>
      <c r="C28">
        <v>1</v>
      </c>
      <c r="F28" t="s">
        <v>2</v>
      </c>
    </row>
    <row r="29" spans="2:11" ht="14.95" x14ac:dyDescent="0.25">
      <c r="B29">
        <v>1</v>
      </c>
      <c r="C29">
        <v>1</v>
      </c>
      <c r="D29">
        <f t="shared" ref="D29:D92" si="4">(B29-1)*5+C29</f>
        <v>1</v>
      </c>
      <c r="E29" t="s">
        <v>3</v>
      </c>
      <c r="F29" s="5">
        <f ca="1">INDEX(Choosen!C$13:G$73,B29,C29)</f>
        <v>2581655</v>
      </c>
      <c r="G29" s="5"/>
      <c r="H29" s="5">
        <f ca="1">INDEX(Choosen!J$13:N$73,B29,C29)</f>
        <v>452962</v>
      </c>
      <c r="I29" s="5"/>
      <c r="J29" s="5"/>
      <c r="K29" s="2"/>
    </row>
    <row r="30" spans="2:11" ht="21.1" x14ac:dyDescent="0.35">
      <c r="B30">
        <v>1</v>
      </c>
      <c r="C30">
        <v>3</v>
      </c>
      <c r="D30">
        <f t="shared" si="4"/>
        <v>3</v>
      </c>
      <c r="E30" t="s">
        <v>4</v>
      </c>
      <c r="F30" s="5">
        <f ca="1">INDEX(Choosen!C$13:G$73,B30,C30)</f>
        <v>4532040</v>
      </c>
      <c r="G30" s="5"/>
      <c r="H30" s="5">
        <f ca="1">INDEX(Choosen!J$13:N$73,B30,C30)</f>
        <v>1222243</v>
      </c>
      <c r="I30" s="5"/>
      <c r="J30" s="5"/>
      <c r="K30" s="7"/>
    </row>
    <row r="31" spans="2:11" ht="14.95" x14ac:dyDescent="0.25">
      <c r="B31">
        <v>1</v>
      </c>
      <c r="C31">
        <v>5</v>
      </c>
      <c r="D31">
        <f t="shared" si="4"/>
        <v>5</v>
      </c>
      <c r="E31" t="s">
        <v>5</v>
      </c>
      <c r="F31" s="5">
        <f ca="1">INDEX(Choosen!C$13:G$73,B31,C31)</f>
        <v>6729651</v>
      </c>
      <c r="G31" s="5">
        <f ca="1">100*F31/F29</f>
        <v>260.67197204893762</v>
      </c>
      <c r="H31" s="5">
        <f ca="1">INDEX(Choosen!J$13:N$73,B31,C31)</f>
        <v>2530971</v>
      </c>
      <c r="I31" s="5">
        <f ca="1">100*H31/H29</f>
        <v>558.76011674268477</v>
      </c>
      <c r="J31" s="5"/>
    </row>
    <row r="32" spans="2:11" ht="14.95" x14ac:dyDescent="0.25">
      <c r="B32">
        <v>2</v>
      </c>
      <c r="C32">
        <v>1</v>
      </c>
      <c r="D32">
        <f t="shared" si="4"/>
        <v>6</v>
      </c>
      <c r="E32" t="s">
        <v>3</v>
      </c>
      <c r="F32" s="5">
        <f ca="1">INDEX(Choosen!C$13:G$73,B32,C32)</f>
        <v>41210</v>
      </c>
      <c r="G32" s="5"/>
      <c r="H32" s="5">
        <f ca="1">INDEX(Choosen!J$13:N$73,B32,C32)</f>
        <v>0</v>
      </c>
      <c r="I32" s="5"/>
      <c r="J32" s="5"/>
    </row>
    <row r="33" spans="2:12" x14ac:dyDescent="0.25">
      <c r="B33">
        <v>2</v>
      </c>
      <c r="C33">
        <v>3</v>
      </c>
      <c r="D33">
        <f t="shared" si="4"/>
        <v>8</v>
      </c>
      <c r="E33" t="s">
        <v>4</v>
      </c>
      <c r="F33" s="5">
        <f ca="1">INDEX(Choosen!C$13:G$73,B33,C33)</f>
        <v>58813</v>
      </c>
      <c r="G33" s="5"/>
      <c r="H33" s="5">
        <f ca="1">INDEX(Choosen!J$13:N$73,B33,C33)</f>
        <v>131</v>
      </c>
      <c r="I33" s="5"/>
      <c r="J33" s="5"/>
    </row>
    <row r="34" spans="2:12" x14ac:dyDescent="0.25">
      <c r="B34">
        <v>2</v>
      </c>
      <c r="C34">
        <v>5</v>
      </c>
      <c r="D34">
        <f t="shared" si="4"/>
        <v>10</v>
      </c>
      <c r="E34" t="s">
        <v>5</v>
      </c>
      <c r="F34" s="5">
        <f ca="1">INDEX(Choosen!C$13:G$73,B34,C34)</f>
        <v>70867</v>
      </c>
      <c r="G34" s="5">
        <f ca="1">100*F34/F32</f>
        <v>171.96554234409123</v>
      </c>
      <c r="H34" s="5">
        <f ca="1">INDEX(Choosen!J$13:N$73,B34,C34)</f>
        <v>1545</v>
      </c>
      <c r="I34" s="5" t="e">
        <f ca="1">100*H34/H32</f>
        <v>#DIV/0!</v>
      </c>
      <c r="J34" s="5"/>
    </row>
    <row r="35" spans="2:12" x14ac:dyDescent="0.25">
      <c r="B35">
        <v>3</v>
      </c>
      <c r="C35">
        <v>1</v>
      </c>
      <c r="D35">
        <f t="shared" si="4"/>
        <v>11</v>
      </c>
      <c r="E35" t="s">
        <v>3</v>
      </c>
      <c r="F35" s="5">
        <f ca="1">INDEX(Choosen!C$13:G$73,B35,C35)</f>
        <v>44354</v>
      </c>
      <c r="G35" s="6"/>
      <c r="H35" s="5">
        <f ca="1">INDEX(Choosen!J$13:N$73,B35,C35)</f>
        <v>0</v>
      </c>
      <c r="I35" s="6"/>
      <c r="J35" s="5"/>
    </row>
    <row r="36" spans="2:12" x14ac:dyDescent="0.25">
      <c r="B36">
        <v>3</v>
      </c>
      <c r="C36">
        <v>3</v>
      </c>
      <c r="D36">
        <f t="shared" si="4"/>
        <v>13</v>
      </c>
      <c r="E36" t="s">
        <v>4</v>
      </c>
      <c r="F36" s="5">
        <f ca="1">INDEX(Choosen!C$13:G$73,B36,C36)</f>
        <v>83536</v>
      </c>
      <c r="G36" s="5"/>
      <c r="H36" s="5">
        <f ca="1">INDEX(Choosen!J$13:N$73,B36,C36)</f>
        <v>0</v>
      </c>
      <c r="I36" s="5"/>
      <c r="J36" s="5"/>
      <c r="K36" s="2"/>
    </row>
    <row r="37" spans="2:12" x14ac:dyDescent="0.25">
      <c r="B37">
        <v>3</v>
      </c>
      <c r="C37">
        <v>5</v>
      </c>
      <c r="D37">
        <f t="shared" si="4"/>
        <v>15</v>
      </c>
      <c r="E37" t="s">
        <v>5</v>
      </c>
      <c r="F37" s="5">
        <f ca="1">INDEX(Choosen!C$13:G$73,B37,C37)</f>
        <v>135303</v>
      </c>
      <c r="G37" s="5">
        <f ca="1">100*F37/F35</f>
        <v>305.05253190242144</v>
      </c>
      <c r="H37" s="5">
        <f ca="1">INDEX(Choosen!J$13:N$73,B37,C37)</f>
        <v>0</v>
      </c>
      <c r="I37" s="5" t="e">
        <f ca="1">100*H37/H35</f>
        <v>#DIV/0!</v>
      </c>
      <c r="J37" s="5"/>
      <c r="K37" s="2"/>
    </row>
    <row r="38" spans="2:12" x14ac:dyDescent="0.25">
      <c r="B38">
        <v>4</v>
      </c>
      <c r="C38">
        <v>1</v>
      </c>
      <c r="D38">
        <f t="shared" si="4"/>
        <v>16</v>
      </c>
      <c r="E38" t="s">
        <v>3</v>
      </c>
      <c r="F38" s="5">
        <f ca="1">INDEX(Choosen!C$13:G$73,B38,C38)</f>
        <v>46804</v>
      </c>
      <c r="G38" s="5"/>
      <c r="H38" s="5">
        <f ca="1">INDEX(Choosen!J$13:N$73,B38,C38)</f>
        <v>0</v>
      </c>
      <c r="I38" s="5"/>
      <c r="J38" s="5"/>
      <c r="K38" s="2"/>
    </row>
    <row r="39" spans="2:12" x14ac:dyDescent="0.25">
      <c r="B39">
        <v>4</v>
      </c>
      <c r="C39">
        <v>3</v>
      </c>
      <c r="D39">
        <f t="shared" si="4"/>
        <v>18</v>
      </c>
      <c r="E39" t="s">
        <v>4</v>
      </c>
      <c r="F39" s="5">
        <f ca="1">INDEX(Choosen!C$13:G$73,B39,C39)</f>
        <v>88099</v>
      </c>
      <c r="G39" s="5"/>
      <c r="H39" s="5">
        <f ca="1">INDEX(Choosen!J$13:N$73,B39,C39)</f>
        <v>0</v>
      </c>
      <c r="I39" s="5"/>
      <c r="J39" s="5"/>
      <c r="K39" s="2"/>
    </row>
    <row r="40" spans="2:12" x14ac:dyDescent="0.25">
      <c r="B40">
        <v>4</v>
      </c>
      <c r="C40">
        <v>5</v>
      </c>
      <c r="D40">
        <f t="shared" si="4"/>
        <v>20</v>
      </c>
      <c r="E40" t="s">
        <v>5</v>
      </c>
      <c r="F40" s="5">
        <f ca="1">INDEX(Choosen!C$13:G$73,B40,C40)</f>
        <v>142666</v>
      </c>
      <c r="G40" s="5">
        <f ca="1">100*F40/F38</f>
        <v>304.81582770703358</v>
      </c>
      <c r="H40" s="5">
        <f ca="1">INDEX(Choosen!J$13:N$73,B40,C40)</f>
        <v>0</v>
      </c>
      <c r="I40" s="5" t="e">
        <f ca="1">100*H40/H38</f>
        <v>#DIV/0!</v>
      </c>
      <c r="J40" s="5"/>
      <c r="K40" s="2"/>
    </row>
    <row r="41" spans="2:12" x14ac:dyDescent="0.25">
      <c r="B41">
        <v>5</v>
      </c>
      <c r="C41">
        <v>1</v>
      </c>
      <c r="D41">
        <f t="shared" si="4"/>
        <v>21</v>
      </c>
      <c r="E41" t="s">
        <v>3</v>
      </c>
      <c r="F41" s="5">
        <f ca="1">INDEX(Choosen!C$13:G$73,B41,C41)</f>
        <v>236482</v>
      </c>
      <c r="G41" s="5"/>
      <c r="H41" s="5">
        <f ca="1">INDEX(Choosen!J$13:N$73,B41,C41)</f>
        <v>19179</v>
      </c>
      <c r="I41" s="5"/>
      <c r="J41" s="5"/>
      <c r="K41" s="2"/>
      <c r="L41" s="8"/>
    </row>
    <row r="42" spans="2:12" x14ac:dyDescent="0.25">
      <c r="B42">
        <v>5</v>
      </c>
      <c r="C42">
        <v>3</v>
      </c>
      <c r="D42">
        <f t="shared" si="4"/>
        <v>23</v>
      </c>
      <c r="E42" t="s">
        <v>4</v>
      </c>
      <c r="F42" s="5">
        <f ca="1">INDEX(Choosen!C$13:G$73,B42,C42)</f>
        <v>430589</v>
      </c>
      <c r="G42" s="5"/>
      <c r="H42" s="5">
        <f ca="1">INDEX(Choosen!J$13:N$73,B42,C42)</f>
        <v>65564</v>
      </c>
      <c r="I42" s="5"/>
      <c r="J42" s="5"/>
      <c r="K42" s="2"/>
      <c r="L42" s="8"/>
    </row>
    <row r="43" spans="2:12" x14ac:dyDescent="0.25">
      <c r="B43">
        <v>5</v>
      </c>
      <c r="C43">
        <v>5</v>
      </c>
      <c r="D43">
        <f t="shared" si="4"/>
        <v>25</v>
      </c>
      <c r="E43" t="s">
        <v>5</v>
      </c>
      <c r="F43" s="5">
        <f ca="1">INDEX(Choosen!C$13:G$73,B43,C43)</f>
        <v>678196</v>
      </c>
      <c r="G43" s="5">
        <f ca="1">100*F43/F41</f>
        <v>286.78546358708064</v>
      </c>
      <c r="H43" s="5">
        <f ca="1">INDEX(Choosen!J$13:N$73,B43,C43)</f>
        <v>108062</v>
      </c>
      <c r="I43" s="5">
        <f ca="1">100*H43/H41</f>
        <v>563.4391782678972</v>
      </c>
      <c r="J43" s="5"/>
      <c r="K43" s="2"/>
      <c r="L43" s="8"/>
    </row>
    <row r="44" spans="2:12" x14ac:dyDescent="0.25">
      <c r="B44">
        <v>6</v>
      </c>
      <c r="C44">
        <v>1</v>
      </c>
      <c r="D44">
        <f t="shared" si="4"/>
        <v>26</v>
      </c>
      <c r="E44" t="s">
        <v>3</v>
      </c>
      <c r="F44" s="5">
        <f ca="1">INDEX(Choosen!C$13:G$73,B44,C44)</f>
        <v>921050</v>
      </c>
      <c r="G44" s="5"/>
      <c r="H44" s="5">
        <f ca="1">INDEX(Choosen!J$13:N$73,B44,C44)</f>
        <v>8126</v>
      </c>
      <c r="I44" s="5"/>
      <c r="J44" s="5"/>
      <c r="K44" s="2"/>
    </row>
    <row r="45" spans="2:12" x14ac:dyDescent="0.25">
      <c r="B45">
        <v>6</v>
      </c>
      <c r="C45">
        <v>3</v>
      </c>
      <c r="D45">
        <f t="shared" si="4"/>
        <v>28</v>
      </c>
      <c r="E45" t="s">
        <v>4</v>
      </c>
      <c r="F45" s="5">
        <f ca="1">INDEX(Choosen!C$13:G$73,B45,C45)</f>
        <v>1726437</v>
      </c>
      <c r="G45" s="5"/>
      <c r="H45" s="5">
        <f ca="1">INDEX(Choosen!J$13:N$73,B45,C45)</f>
        <v>16654</v>
      </c>
      <c r="I45" s="5"/>
      <c r="J45" s="5"/>
      <c r="K45" s="2"/>
    </row>
    <row r="46" spans="2:12" x14ac:dyDescent="0.25">
      <c r="B46">
        <v>6</v>
      </c>
      <c r="C46">
        <v>5</v>
      </c>
      <c r="D46">
        <f t="shared" si="4"/>
        <v>30</v>
      </c>
      <c r="E46" t="s">
        <v>5</v>
      </c>
      <c r="F46" s="5">
        <f ca="1">INDEX(Choosen!C$13:G$73,B46,C46)</f>
        <v>2781254</v>
      </c>
      <c r="G46" s="5">
        <f ca="1">100*F46/F44</f>
        <v>301.9655827588079</v>
      </c>
      <c r="H46" s="5">
        <f ca="1">INDEX(Choosen!J$13:N$73,B46,C46)</f>
        <v>46990</v>
      </c>
      <c r="I46" s="5">
        <f ca="1">100*H46/H44</f>
        <v>578.26729017967023</v>
      </c>
      <c r="J46" s="5"/>
      <c r="K46" s="2"/>
    </row>
    <row r="47" spans="2:12" x14ac:dyDescent="0.25">
      <c r="B47">
        <v>7</v>
      </c>
      <c r="C47">
        <v>1</v>
      </c>
      <c r="D47">
        <f t="shared" si="4"/>
        <v>31</v>
      </c>
      <c r="E47" t="s">
        <v>3</v>
      </c>
      <c r="F47" s="5">
        <f ca="1">INDEX(Choosen!C$13:G$73,B47,C47)</f>
        <v>196430</v>
      </c>
      <c r="G47" s="6"/>
      <c r="H47" s="5">
        <f ca="1">INDEX(Choosen!J$13:N$73,B47,C47)</f>
        <v>0</v>
      </c>
      <c r="I47" s="6"/>
      <c r="J47" s="5"/>
      <c r="K47" s="2"/>
    </row>
    <row r="48" spans="2:12" x14ac:dyDescent="0.25">
      <c r="B48">
        <v>7</v>
      </c>
      <c r="C48">
        <v>3</v>
      </c>
      <c r="D48">
        <f t="shared" si="4"/>
        <v>33</v>
      </c>
      <c r="E48" t="s">
        <v>4</v>
      </c>
      <c r="F48" s="5">
        <f ca="1">INDEX(Choosen!C$13:G$73,B48,C48)</f>
        <v>366425</v>
      </c>
      <c r="G48" s="5"/>
      <c r="H48" s="5">
        <f ca="1">INDEX(Choosen!J$13:N$73,B48,C48)</f>
        <v>0</v>
      </c>
      <c r="I48" s="5"/>
      <c r="J48" s="5"/>
      <c r="K48" s="2"/>
    </row>
    <row r="49" spans="2:11" x14ac:dyDescent="0.25">
      <c r="B49">
        <v>7</v>
      </c>
      <c r="C49">
        <v>5</v>
      </c>
      <c r="D49">
        <f t="shared" si="4"/>
        <v>35</v>
      </c>
      <c r="E49" t="s">
        <v>5</v>
      </c>
      <c r="F49" s="5">
        <f ca="1">INDEX(Choosen!C$13:G$73,B49,C49)</f>
        <v>590026</v>
      </c>
      <c r="G49" s="5">
        <f ca="1">100*F49/F47</f>
        <v>300.37468818408593</v>
      </c>
      <c r="H49" s="5">
        <f ca="1">INDEX(Choosen!J$13:N$73,B49,C49)</f>
        <v>0</v>
      </c>
      <c r="I49" s="5" t="e">
        <f ca="1">100*H49/H47</f>
        <v>#DIV/0!</v>
      </c>
      <c r="J49" s="5"/>
      <c r="K49" s="2"/>
    </row>
    <row r="50" spans="2:11" x14ac:dyDescent="0.25">
      <c r="B50">
        <v>8</v>
      </c>
      <c r="C50">
        <v>1</v>
      </c>
      <c r="D50">
        <f t="shared" si="4"/>
        <v>36</v>
      </c>
      <c r="E50" t="s">
        <v>3</v>
      </c>
      <c r="F50" s="5">
        <f ca="1">INDEX(Choosen!C$13:G$73,B50,C50)</f>
        <v>42284</v>
      </c>
      <c r="G50" s="5"/>
      <c r="H50" s="5">
        <f ca="1">INDEX(Choosen!J$13:N$73,B50,C50)</f>
        <v>0</v>
      </c>
      <c r="I50" s="5"/>
      <c r="J50" s="5"/>
      <c r="K50" s="2"/>
    </row>
    <row r="51" spans="2:11" x14ac:dyDescent="0.25">
      <c r="B51">
        <v>8</v>
      </c>
      <c r="C51">
        <v>3</v>
      </c>
      <c r="D51">
        <f t="shared" si="4"/>
        <v>38</v>
      </c>
      <c r="E51" t="s">
        <v>4</v>
      </c>
      <c r="F51" s="5">
        <f ca="1">INDEX(Choosen!C$13:G$73,B51,C51)</f>
        <v>77414</v>
      </c>
      <c r="G51" s="5"/>
      <c r="H51" s="5">
        <f ca="1">INDEX(Choosen!J$13:N$73,B51,C51)</f>
        <v>0</v>
      </c>
      <c r="I51" s="5"/>
      <c r="J51" s="5"/>
      <c r="K51" s="2"/>
    </row>
    <row r="52" spans="2:11" x14ac:dyDescent="0.25">
      <c r="B52">
        <v>8</v>
      </c>
      <c r="C52">
        <v>5</v>
      </c>
      <c r="D52">
        <f t="shared" si="4"/>
        <v>40</v>
      </c>
      <c r="E52" t="s">
        <v>5</v>
      </c>
      <c r="F52" s="5">
        <f ca="1">INDEX(Choosen!C$13:G$73,B52,C52)</f>
        <v>122853</v>
      </c>
      <c r="G52" s="5">
        <f ca="1">100*F52/F50</f>
        <v>290.54252199413492</v>
      </c>
      <c r="H52" s="5">
        <f ca="1">INDEX(Choosen!J$13:N$73,B52,C52)</f>
        <v>0</v>
      </c>
      <c r="I52" s="5" t="e">
        <f ca="1">100*H52/H50</f>
        <v>#DIV/0!</v>
      </c>
      <c r="J52" s="5"/>
      <c r="K52" s="2"/>
    </row>
    <row r="53" spans="2:11" x14ac:dyDescent="0.25">
      <c r="B53">
        <v>9</v>
      </c>
      <c r="C53">
        <v>1</v>
      </c>
      <c r="D53">
        <f t="shared" si="4"/>
        <v>41</v>
      </c>
      <c r="E53" t="s">
        <v>3</v>
      </c>
      <c r="F53" s="5">
        <f ca="1">INDEX(Choosen!C$13:G$73,B53,C53)</f>
        <v>95227</v>
      </c>
      <c r="G53" s="6"/>
      <c r="H53" s="5">
        <f ca="1">INDEX(Choosen!J$13:N$73,B53,C53)</f>
        <v>0</v>
      </c>
      <c r="I53" s="6"/>
      <c r="J53" s="5"/>
      <c r="K53" s="2"/>
    </row>
    <row r="54" spans="2:11" x14ac:dyDescent="0.25">
      <c r="B54">
        <v>9</v>
      </c>
      <c r="C54">
        <v>3</v>
      </c>
      <c r="D54">
        <f t="shared" si="4"/>
        <v>43</v>
      </c>
      <c r="E54" t="s">
        <v>4</v>
      </c>
      <c r="F54" s="5">
        <f ca="1">INDEX(Choosen!C$13:G$73,B54,C54)</f>
        <v>174138</v>
      </c>
      <c r="G54" s="5"/>
      <c r="H54" s="5">
        <f ca="1">INDEX(Choosen!J$13:N$73,B54,C54)</f>
        <v>0</v>
      </c>
      <c r="I54" s="5"/>
      <c r="J54" s="2"/>
      <c r="K54" s="2"/>
    </row>
    <row r="55" spans="2:11" x14ac:dyDescent="0.25">
      <c r="B55">
        <v>9</v>
      </c>
      <c r="C55">
        <v>5</v>
      </c>
      <c r="D55">
        <f t="shared" si="4"/>
        <v>45</v>
      </c>
      <c r="E55" t="s">
        <v>5</v>
      </c>
      <c r="F55" s="5">
        <f ca="1">INDEX(Choosen!C$13:G$73,B55,C55)</f>
        <v>277275</v>
      </c>
      <c r="G55" s="5">
        <f ca="1">100*F55/F53</f>
        <v>291.17267161624329</v>
      </c>
      <c r="H55" s="5">
        <f ca="1">INDEX(Choosen!J$13:N$73,B55,C55)</f>
        <v>0</v>
      </c>
      <c r="I55" s="5" t="e">
        <f ca="1">100*H55/H53</f>
        <v>#DIV/0!</v>
      </c>
      <c r="J55" s="2"/>
      <c r="K55" s="2"/>
    </row>
    <row r="56" spans="2:11" x14ac:dyDescent="0.25">
      <c r="B56">
        <v>10</v>
      </c>
      <c r="C56">
        <v>1</v>
      </c>
      <c r="D56">
        <f t="shared" si="4"/>
        <v>46</v>
      </c>
      <c r="E56" t="s">
        <v>3</v>
      </c>
      <c r="F56" s="5">
        <f ca="1">INDEX(Choosen!C$13:G$73,B56,C56)</f>
        <v>1151521</v>
      </c>
      <c r="G56" s="5"/>
      <c r="H56" s="5">
        <f ca="1">INDEX(Choosen!J$13:N$73,B56,C56)</f>
        <v>402662</v>
      </c>
      <c r="I56" s="5"/>
      <c r="J56" s="2"/>
      <c r="K56" s="2"/>
    </row>
    <row r="57" spans="2:11" x14ac:dyDescent="0.25">
      <c r="B57">
        <v>10</v>
      </c>
      <c r="C57">
        <v>3</v>
      </c>
      <c r="D57">
        <f t="shared" si="4"/>
        <v>48</v>
      </c>
      <c r="E57" t="s">
        <v>4</v>
      </c>
      <c r="F57" s="5">
        <f ca="1">INDEX(Choosen!C$13:G$73,B57,C57)</f>
        <v>1921636</v>
      </c>
      <c r="G57" s="5"/>
      <c r="H57" s="5">
        <f ca="1">INDEX(Choosen!J$13:N$73,B57,C57)</f>
        <v>751165</v>
      </c>
      <c r="I57" s="5"/>
      <c r="J57" s="2"/>
      <c r="K57" s="2"/>
    </row>
    <row r="58" spans="2:11" x14ac:dyDescent="0.25">
      <c r="B58">
        <v>10</v>
      </c>
      <c r="C58">
        <v>5</v>
      </c>
      <c r="D58">
        <f t="shared" si="4"/>
        <v>50</v>
      </c>
      <c r="E58" t="s">
        <v>5</v>
      </c>
      <c r="F58" s="5">
        <f ca="1">INDEX(Choosen!C$13:G$73,B58,C58)</f>
        <v>2746264</v>
      </c>
      <c r="G58" s="5">
        <f ca="1">100*F58/F56</f>
        <v>238.49013608957196</v>
      </c>
      <c r="H58" s="5">
        <f ca="1">INDEX(Choosen!J$13:N$73,B58,C58)</f>
        <v>1141642</v>
      </c>
      <c r="I58" s="5">
        <f ca="1">100*H58/H56</f>
        <v>283.52365010852776</v>
      </c>
      <c r="J58" s="2"/>
      <c r="K58" s="2"/>
    </row>
    <row r="59" spans="2:11" x14ac:dyDescent="0.25">
      <c r="B59">
        <v>11</v>
      </c>
      <c r="C59">
        <v>1</v>
      </c>
      <c r="D59">
        <f t="shared" si="4"/>
        <v>51</v>
      </c>
      <c r="E59" t="s">
        <v>3</v>
      </c>
      <c r="F59" s="5">
        <f ca="1">INDEX(Choosen!C$13:G$73,B59,C59)</f>
        <v>26534</v>
      </c>
      <c r="G59" s="6"/>
      <c r="H59" s="5">
        <f ca="1">INDEX(Choosen!J$13:N$73,B59,C59)</f>
        <v>0</v>
      </c>
      <c r="I59" s="6"/>
      <c r="J59" s="2"/>
      <c r="K59" s="2"/>
    </row>
    <row r="60" spans="2:11" x14ac:dyDescent="0.25">
      <c r="B60">
        <v>11</v>
      </c>
      <c r="C60">
        <v>3</v>
      </c>
      <c r="D60">
        <f t="shared" si="4"/>
        <v>53</v>
      </c>
      <c r="E60" t="s">
        <v>4</v>
      </c>
      <c r="F60" s="5">
        <f ca="1">INDEX(Choosen!C$13:G$73,B60,C60)</f>
        <v>40696</v>
      </c>
      <c r="G60" s="5"/>
      <c r="H60" s="5">
        <f ca="1">INDEX(Choosen!J$13:N$73,B60,C60)</f>
        <v>0</v>
      </c>
      <c r="I60" s="5"/>
      <c r="J60" s="2"/>
      <c r="K60" s="2"/>
    </row>
    <row r="61" spans="2:11" x14ac:dyDescent="0.25">
      <c r="B61">
        <v>11</v>
      </c>
      <c r="C61">
        <v>5</v>
      </c>
      <c r="D61">
        <f t="shared" si="4"/>
        <v>55</v>
      </c>
      <c r="E61" t="s">
        <v>5</v>
      </c>
      <c r="F61" s="5">
        <f ca="1">INDEX(Choosen!C$13:G$73,B61,C61)</f>
        <v>58612</v>
      </c>
      <c r="G61" s="5">
        <f ca="1">100*F61/F59</f>
        <v>220.89394738825658</v>
      </c>
      <c r="H61" s="5">
        <f ca="1">INDEX(Choosen!J$13:N$73,B61,C61)</f>
        <v>0</v>
      </c>
      <c r="I61" s="5" t="e">
        <f ca="1">100*H61/H59</f>
        <v>#DIV/0!</v>
      </c>
      <c r="J61" s="2"/>
      <c r="K61" s="2"/>
    </row>
    <row r="62" spans="2:11" x14ac:dyDescent="0.25">
      <c r="B62">
        <v>12</v>
      </c>
      <c r="C62">
        <v>1</v>
      </c>
      <c r="D62">
        <f t="shared" si="4"/>
        <v>56</v>
      </c>
      <c r="E62" t="s">
        <v>3</v>
      </c>
      <c r="F62" s="5">
        <f ca="1">INDEX(Choosen!C$13:G$73,B62,C62)</f>
        <v>223656</v>
      </c>
      <c r="G62" s="5"/>
      <c r="H62" s="5">
        <f ca="1">INDEX(Choosen!J$13:N$73,B62,C62)</f>
        <v>0</v>
      </c>
      <c r="I62" s="5"/>
      <c r="J62" s="2"/>
      <c r="K62" s="2"/>
    </row>
    <row r="63" spans="2:11" x14ac:dyDescent="0.25">
      <c r="B63">
        <v>12</v>
      </c>
      <c r="C63">
        <v>3</v>
      </c>
      <c r="D63">
        <f t="shared" si="4"/>
        <v>58</v>
      </c>
      <c r="E63" t="s">
        <v>4</v>
      </c>
      <c r="F63" s="5">
        <f ca="1">INDEX(Choosen!C$13:G$73,B63,C63)</f>
        <v>421700</v>
      </c>
      <c r="G63" s="5"/>
      <c r="H63" s="5">
        <f ca="1">INDEX(Choosen!J$13:N$73,B63,C63)</f>
        <v>0</v>
      </c>
      <c r="I63" s="5"/>
      <c r="J63" s="2"/>
      <c r="K63" s="2"/>
    </row>
    <row r="64" spans="2:11" x14ac:dyDescent="0.25">
      <c r="B64">
        <v>12</v>
      </c>
      <c r="C64">
        <v>5</v>
      </c>
      <c r="D64">
        <f t="shared" si="4"/>
        <v>60</v>
      </c>
      <c r="E64" t="s">
        <v>5</v>
      </c>
      <c r="F64" s="5">
        <f ca="1">INDEX(Choosen!C$13:G$73,B64,C64)</f>
        <v>678688</v>
      </c>
      <c r="G64" s="5">
        <f ca="1">100*F64/F62</f>
        <v>303.4517294416425</v>
      </c>
      <c r="H64" s="5">
        <f ca="1">INDEX(Choosen!J$13:N$73,B64,C64)</f>
        <v>14360</v>
      </c>
      <c r="I64" s="5" t="e">
        <f ca="1">100*H64/H62</f>
        <v>#DIV/0!</v>
      </c>
      <c r="J64" s="2"/>
      <c r="K64" s="2"/>
    </row>
    <row r="65" spans="2:11" x14ac:dyDescent="0.25">
      <c r="B65">
        <v>13</v>
      </c>
      <c r="C65">
        <v>1</v>
      </c>
      <c r="D65">
        <f t="shared" si="4"/>
        <v>61</v>
      </c>
      <c r="E65" t="s">
        <v>3</v>
      </c>
      <c r="F65" s="5">
        <f ca="1">INDEX(Choosen!C$13:G$73,B65,C65)</f>
        <v>520063</v>
      </c>
      <c r="G65" s="5"/>
      <c r="H65" s="5">
        <f ca="1">INDEX(Choosen!J$13:N$73,B65,C65)</f>
        <v>0</v>
      </c>
      <c r="I65" s="5"/>
      <c r="J65" s="2"/>
      <c r="K65" s="2"/>
    </row>
    <row r="66" spans="2:11" x14ac:dyDescent="0.25">
      <c r="B66">
        <v>13</v>
      </c>
      <c r="C66">
        <v>3</v>
      </c>
      <c r="D66">
        <f t="shared" si="4"/>
        <v>63</v>
      </c>
      <c r="E66" t="s">
        <v>4</v>
      </c>
      <c r="F66" s="5">
        <f ca="1">INDEX(Choosen!C$13:G$73,B66,C66)</f>
        <v>973071</v>
      </c>
      <c r="G66" s="5"/>
      <c r="H66" s="5">
        <f ca="1">INDEX(Choosen!J$13:N$73,B66,C66)</f>
        <v>20499</v>
      </c>
      <c r="I66" s="5"/>
      <c r="J66" s="2"/>
      <c r="K66" s="2"/>
    </row>
    <row r="67" spans="2:11" x14ac:dyDescent="0.25">
      <c r="B67">
        <v>13</v>
      </c>
      <c r="C67">
        <v>5</v>
      </c>
      <c r="D67">
        <f t="shared" si="4"/>
        <v>65</v>
      </c>
      <c r="E67" t="s">
        <v>5</v>
      </c>
      <c r="F67" s="5">
        <f ca="1">INDEX(Choosen!C$13:G$73,B67,C67)</f>
        <v>1552211</v>
      </c>
      <c r="G67" s="5">
        <f ca="1">100*F67/F65</f>
        <v>298.46595508621073</v>
      </c>
      <c r="H67" s="5">
        <f ca="1">INDEX(Choosen!J$13:N$73,B67,C67)</f>
        <v>78306</v>
      </c>
      <c r="I67" s="5" t="e">
        <f ca="1">100*H67/H65</f>
        <v>#DIV/0!</v>
      </c>
      <c r="J67" s="2"/>
      <c r="K67" s="2"/>
    </row>
    <row r="68" spans="2:11" x14ac:dyDescent="0.25">
      <c r="B68">
        <v>14</v>
      </c>
      <c r="C68">
        <v>1</v>
      </c>
      <c r="D68">
        <f t="shared" si="4"/>
        <v>66</v>
      </c>
      <c r="E68" t="s">
        <v>3</v>
      </c>
      <c r="F68" s="5">
        <f ca="1">INDEX(Choosen!C$13:G$73,B68,C68)</f>
        <v>1033419</v>
      </c>
      <c r="G68" s="5"/>
      <c r="H68" s="5">
        <f ca="1">INDEX(Choosen!J$13:N$73,B68,C68)</f>
        <v>672109</v>
      </c>
      <c r="I68" s="5"/>
      <c r="J68" s="2"/>
      <c r="K68" s="2"/>
    </row>
    <row r="69" spans="2:11" x14ac:dyDescent="0.25">
      <c r="B69">
        <v>14</v>
      </c>
      <c r="C69">
        <v>3</v>
      </c>
      <c r="D69">
        <f t="shared" si="4"/>
        <v>68</v>
      </c>
      <c r="E69" t="s">
        <v>4</v>
      </c>
      <c r="F69" s="5">
        <f ca="1">INDEX(Choosen!C$13:G$73,B69,C69)</f>
        <v>1442319</v>
      </c>
      <c r="G69" s="5"/>
      <c r="H69" s="5">
        <f ca="1">INDEX(Choosen!J$13:N$73,B69,C69)</f>
        <v>1252080</v>
      </c>
      <c r="I69" s="5"/>
      <c r="J69" s="2"/>
      <c r="K69" s="2"/>
    </row>
    <row r="70" spans="2:11" x14ac:dyDescent="0.25">
      <c r="B70">
        <v>14</v>
      </c>
      <c r="C70">
        <v>5</v>
      </c>
      <c r="D70">
        <f t="shared" si="4"/>
        <v>70</v>
      </c>
      <c r="E70" t="s">
        <v>5</v>
      </c>
      <c r="F70" s="5">
        <f ca="1">INDEX(Choosen!C$13:G$73,B70,C70)</f>
        <v>1734059</v>
      </c>
      <c r="G70" s="5">
        <f ca="1">100*F70/F68</f>
        <v>167.79825027409018</v>
      </c>
      <c r="H70" s="5">
        <f ca="1">INDEX(Choosen!J$13:N$73,B70,C70)</f>
        <v>1537933</v>
      </c>
      <c r="I70" s="5">
        <f ca="1">100*H70/H68</f>
        <v>228.82196191391574</v>
      </c>
      <c r="J70" s="2"/>
      <c r="K70" s="2"/>
    </row>
    <row r="71" spans="2:11" x14ac:dyDescent="0.25">
      <c r="B71">
        <v>15</v>
      </c>
      <c r="C71">
        <v>1</v>
      </c>
      <c r="D71">
        <f t="shared" si="4"/>
        <v>71</v>
      </c>
      <c r="E71" t="s">
        <v>3</v>
      </c>
      <c r="F71" s="5">
        <f ca="1">INDEX(Choosen!C$13:G$73,B71,C71)</f>
        <v>4093379</v>
      </c>
      <c r="G71" s="6"/>
      <c r="H71" s="5">
        <f ca="1">INDEX(Choosen!J$13:N$73,B71,C71)</f>
        <v>737916</v>
      </c>
      <c r="I71" s="6"/>
      <c r="J71" s="2"/>
      <c r="K71" s="2"/>
    </row>
    <row r="72" spans="2:11" x14ac:dyDescent="0.25">
      <c r="B72">
        <v>15</v>
      </c>
      <c r="C72">
        <v>3</v>
      </c>
      <c r="D72">
        <f t="shared" si="4"/>
        <v>73</v>
      </c>
      <c r="E72" t="s">
        <v>4</v>
      </c>
      <c r="F72" s="5">
        <f ca="1">INDEX(Choosen!C$13:G$73,B72,C72)</f>
        <v>6854831</v>
      </c>
      <c r="G72" s="5"/>
      <c r="H72" s="5">
        <f ca="1">INDEX(Choosen!J$13:N$73,B72,C72)</f>
        <v>2657343</v>
      </c>
      <c r="I72" s="5"/>
      <c r="J72" s="2"/>
      <c r="K72" s="2"/>
    </row>
    <row r="73" spans="2:11" x14ac:dyDescent="0.25">
      <c r="B73">
        <v>15</v>
      </c>
      <c r="C73">
        <v>5</v>
      </c>
      <c r="D73">
        <f t="shared" si="4"/>
        <v>75</v>
      </c>
      <c r="E73" t="s">
        <v>5</v>
      </c>
      <c r="F73" s="5">
        <f ca="1">INDEX(Choosen!C$13:G$73,B73,C73)</f>
        <v>9334398</v>
      </c>
      <c r="G73" s="5">
        <f ca="1">100*F73/F71</f>
        <v>228.03649503258799</v>
      </c>
      <c r="H73" s="5">
        <f ca="1">INDEX(Choosen!J$13:N$73,B73,C73)</f>
        <v>6247210</v>
      </c>
      <c r="I73" s="5">
        <f ca="1">100*H73/H71</f>
        <v>846.60178123255218</v>
      </c>
      <c r="J73" s="2"/>
      <c r="K73" s="2"/>
    </row>
    <row r="74" spans="2:11" x14ac:dyDescent="0.25">
      <c r="B74">
        <v>16</v>
      </c>
      <c r="C74">
        <v>1</v>
      </c>
      <c r="D74">
        <f t="shared" si="4"/>
        <v>76</v>
      </c>
      <c r="E74" t="s">
        <v>3</v>
      </c>
      <c r="F74" s="5">
        <f ca="1">INDEX(Choosen!C$13:G$73,B74,C74)</f>
        <v>2146086</v>
      </c>
      <c r="G74" s="5"/>
      <c r="H74" s="5">
        <f ca="1">INDEX(Choosen!J$13:N$73,B74,C74)</f>
        <v>135633</v>
      </c>
      <c r="I74" s="5"/>
      <c r="J74" s="2"/>
      <c r="K74" s="2"/>
    </row>
    <row r="75" spans="2:11" x14ac:dyDescent="0.25">
      <c r="B75">
        <v>16</v>
      </c>
      <c r="C75">
        <v>3</v>
      </c>
      <c r="D75">
        <f t="shared" si="4"/>
        <v>78</v>
      </c>
      <c r="E75" t="s">
        <v>4</v>
      </c>
      <c r="F75" s="5">
        <f ca="1">INDEX(Choosen!C$13:G$73,B75,C75)</f>
        <v>3881851</v>
      </c>
      <c r="G75" s="5"/>
      <c r="H75" s="5">
        <f ca="1">INDEX(Choosen!J$13:N$73,B75,C75)</f>
        <v>277028</v>
      </c>
      <c r="I75" s="5"/>
      <c r="J75" s="2"/>
      <c r="K75" s="2"/>
    </row>
    <row r="76" spans="2:11" x14ac:dyDescent="0.25">
      <c r="B76">
        <v>16</v>
      </c>
      <c r="C76">
        <v>5</v>
      </c>
      <c r="D76">
        <f t="shared" si="4"/>
        <v>80</v>
      </c>
      <c r="E76" t="s">
        <v>5</v>
      </c>
      <c r="F76" s="5">
        <f ca="1">INDEX(Choosen!C$13:G$73,B76,C76)</f>
        <v>6081278</v>
      </c>
      <c r="G76" s="5">
        <f ca="1">100*F76/F74</f>
        <v>283.3659974483781</v>
      </c>
      <c r="H76" s="5">
        <f ca="1">INDEX(Choosen!J$13:N$73,B76,C76)</f>
        <v>584094</v>
      </c>
      <c r="I76" s="5">
        <f ca="1">100*H76/H74</f>
        <v>430.64298511424209</v>
      </c>
      <c r="J76" s="2"/>
      <c r="K76" s="2"/>
    </row>
    <row r="77" spans="2:11" x14ac:dyDescent="0.25">
      <c r="B77">
        <v>17</v>
      </c>
      <c r="C77">
        <v>1</v>
      </c>
      <c r="D77">
        <f t="shared" si="4"/>
        <v>81</v>
      </c>
      <c r="E77" t="s">
        <v>3</v>
      </c>
      <c r="F77" s="5">
        <f ca="1">INDEX(Choosen!C$13:G$73,B77,C77)</f>
        <v>272049</v>
      </c>
      <c r="G77" s="5"/>
      <c r="H77" s="5">
        <f ca="1">INDEX(Choosen!J$13:N$73,B77,C77)</f>
        <v>0</v>
      </c>
      <c r="I77" s="5"/>
      <c r="J77" s="2"/>
      <c r="K77" s="2"/>
    </row>
    <row r="78" spans="2:11" x14ac:dyDescent="0.25">
      <c r="B78">
        <v>17</v>
      </c>
      <c r="C78">
        <v>3</v>
      </c>
      <c r="D78">
        <f t="shared" si="4"/>
        <v>83</v>
      </c>
      <c r="E78" t="s">
        <v>4</v>
      </c>
      <c r="F78" s="5">
        <f ca="1">INDEX(Choosen!C$13:G$73,B78,C78)</f>
        <v>512949</v>
      </c>
      <c r="G78" s="5"/>
      <c r="H78" s="5">
        <f ca="1">INDEX(Choosen!J$13:N$73,B78,C78)</f>
        <v>0</v>
      </c>
      <c r="I78" s="5"/>
      <c r="J78" s="2"/>
      <c r="K78" s="2"/>
    </row>
    <row r="79" spans="2:11" x14ac:dyDescent="0.25">
      <c r="B79">
        <v>17</v>
      </c>
      <c r="C79">
        <v>5</v>
      </c>
      <c r="D79">
        <f t="shared" si="4"/>
        <v>85</v>
      </c>
      <c r="E79" t="s">
        <v>5</v>
      </c>
      <c r="F79" s="5">
        <f ca="1">INDEX(Choosen!C$13:G$73,B79,C79)</f>
        <v>831763</v>
      </c>
      <c r="G79" s="5">
        <f ca="1">100*F79/F77</f>
        <v>305.74014240081749</v>
      </c>
      <c r="H79" s="5">
        <f ca="1">INDEX(Choosen!J$13:N$73,B79,C79)</f>
        <v>0</v>
      </c>
      <c r="I79" s="5" t="e">
        <f ca="1">100*H79/H77</f>
        <v>#DIV/0!</v>
      </c>
      <c r="J79" s="2"/>
      <c r="K79" s="2"/>
    </row>
    <row r="80" spans="2:11" x14ac:dyDescent="0.25">
      <c r="B80">
        <v>18</v>
      </c>
      <c r="C80">
        <v>1</v>
      </c>
      <c r="D80">
        <f t="shared" si="4"/>
        <v>86</v>
      </c>
      <c r="E80" t="s">
        <v>3</v>
      </c>
      <c r="F80" s="5">
        <f ca="1">INDEX(Choosen!C$13:G$73,B80,C80)</f>
        <v>2706297</v>
      </c>
      <c r="G80" s="5"/>
      <c r="H80" s="5">
        <f ca="1">INDEX(Choosen!J$13:N$73,B80,C80)</f>
        <v>1047390</v>
      </c>
      <c r="I80" s="5"/>
      <c r="J80" s="2"/>
      <c r="K80" s="2"/>
    </row>
    <row r="81" spans="2:11" x14ac:dyDescent="0.25">
      <c r="B81">
        <v>18</v>
      </c>
      <c r="C81">
        <v>3</v>
      </c>
      <c r="D81">
        <f t="shared" si="4"/>
        <v>88</v>
      </c>
      <c r="E81" t="s">
        <v>4</v>
      </c>
      <c r="F81" s="5">
        <f ca="1">INDEX(Choosen!C$13:G$73,B81,C81)</f>
        <v>4242215</v>
      </c>
      <c r="G81" s="5"/>
      <c r="H81" s="5">
        <f ca="1">INDEX(Choosen!J$13:N$73,B81,C81)</f>
        <v>1432219</v>
      </c>
      <c r="I81" s="5"/>
      <c r="J81" s="2"/>
      <c r="K81" s="2"/>
    </row>
    <row r="82" spans="2:11" x14ac:dyDescent="0.25">
      <c r="B82">
        <v>18</v>
      </c>
      <c r="C82">
        <v>5</v>
      </c>
      <c r="D82">
        <f t="shared" si="4"/>
        <v>90</v>
      </c>
      <c r="E82" t="s">
        <v>5</v>
      </c>
      <c r="F82" s="5">
        <f ca="1">INDEX(Choosen!C$13:G$73,B82,C82)</f>
        <v>6323881</v>
      </c>
      <c r="G82" s="5">
        <f ca="1">100*F82/F80</f>
        <v>233.67283782969866</v>
      </c>
      <c r="H82" s="5">
        <f ca="1">INDEX(Choosen!J$13:N$73,B82,C82)</f>
        <v>2611484</v>
      </c>
      <c r="I82" s="5">
        <f ca="1">100*H82/H80</f>
        <v>249.33253133980656</v>
      </c>
      <c r="J82" s="2"/>
      <c r="K82" s="2"/>
    </row>
    <row r="83" spans="2:11" x14ac:dyDescent="0.25">
      <c r="B83">
        <v>19</v>
      </c>
      <c r="C83">
        <v>1</v>
      </c>
      <c r="D83">
        <f t="shared" si="4"/>
        <v>91</v>
      </c>
      <c r="E83" t="s">
        <v>3</v>
      </c>
      <c r="F83" s="5">
        <f ca="1">INDEX(Choosen!C$13:G$73,B83,C83)</f>
        <v>1272161</v>
      </c>
      <c r="G83" s="6"/>
      <c r="H83" s="5">
        <f ca="1">INDEX(Choosen!J$13:N$73,B83,C83)</f>
        <v>391404</v>
      </c>
      <c r="I83" s="6"/>
      <c r="J83" s="2"/>
      <c r="K83" s="2"/>
    </row>
    <row r="84" spans="2:11" x14ac:dyDescent="0.25">
      <c r="B84">
        <v>19</v>
      </c>
      <c r="C84">
        <v>3</v>
      </c>
      <c r="D84">
        <f t="shared" si="4"/>
        <v>93</v>
      </c>
      <c r="E84" t="s">
        <v>4</v>
      </c>
      <c r="F84" s="5">
        <f ca="1">INDEX(Choosen!C$13:G$73,B84,C84)</f>
        <v>2048630</v>
      </c>
      <c r="G84" s="5"/>
      <c r="H84" s="5">
        <f ca="1">INDEX(Choosen!J$13:N$73,B84,C84)</f>
        <v>719960</v>
      </c>
      <c r="I84" s="5"/>
      <c r="J84" s="2"/>
      <c r="K84" s="2"/>
    </row>
    <row r="85" spans="2:11" x14ac:dyDescent="0.25">
      <c r="B85">
        <v>19</v>
      </c>
      <c r="C85">
        <v>5</v>
      </c>
      <c r="D85">
        <f t="shared" si="4"/>
        <v>95</v>
      </c>
      <c r="E85" t="s">
        <v>5</v>
      </c>
      <c r="F85" s="5">
        <f ca="1">INDEX(Choosen!C$13:G$73,B85,C85)</f>
        <v>2866270</v>
      </c>
      <c r="G85" s="5">
        <f ca="1">100*F85/F83</f>
        <v>225.30717417056488</v>
      </c>
      <c r="H85" s="5">
        <f ca="1">INDEX(Choosen!J$13:N$73,B85,C85)</f>
        <v>1815824</v>
      </c>
      <c r="I85" s="5">
        <f ca="1">100*H85/H83</f>
        <v>463.92576468303849</v>
      </c>
      <c r="J85" s="2"/>
      <c r="K85" s="2"/>
    </row>
    <row r="86" spans="2:11" x14ac:dyDescent="0.25">
      <c r="B86">
        <v>20</v>
      </c>
      <c r="C86">
        <v>1</v>
      </c>
      <c r="D86">
        <f t="shared" si="4"/>
        <v>96</v>
      </c>
      <c r="E86" t="s">
        <v>3</v>
      </c>
      <c r="F86" s="5">
        <f ca="1">INDEX(Choosen!C$13:G$73,B86,C86)</f>
        <v>1332959</v>
      </c>
      <c r="G86" s="5"/>
      <c r="H86" s="5">
        <f ca="1">INDEX(Choosen!J$13:N$73,B86,C86)</f>
        <v>304315</v>
      </c>
      <c r="I86" s="5"/>
      <c r="J86" s="2"/>
      <c r="K86" s="2"/>
    </row>
    <row r="87" spans="2:11" x14ac:dyDescent="0.25">
      <c r="B87">
        <v>20</v>
      </c>
      <c r="C87">
        <v>3</v>
      </c>
      <c r="D87">
        <f t="shared" si="4"/>
        <v>98</v>
      </c>
      <c r="E87" t="s">
        <v>4</v>
      </c>
      <c r="F87" s="5">
        <f ca="1">INDEX(Choosen!C$13:G$73,B87,C87)</f>
        <v>2165037</v>
      </c>
      <c r="G87" s="5"/>
      <c r="H87" s="5">
        <f ca="1">INDEX(Choosen!J$13:N$73,B87,C87)</f>
        <v>1247063</v>
      </c>
      <c r="I87" s="5"/>
      <c r="J87" s="2"/>
      <c r="K87" s="2"/>
    </row>
    <row r="88" spans="2:11" x14ac:dyDescent="0.25">
      <c r="B88">
        <v>20</v>
      </c>
      <c r="C88">
        <v>5</v>
      </c>
      <c r="D88">
        <f t="shared" si="4"/>
        <v>100</v>
      </c>
      <c r="E88" t="s">
        <v>5</v>
      </c>
      <c r="F88" s="5">
        <f ca="1">INDEX(Choosen!C$13:G$73,B88,C88)</f>
        <v>3015519</v>
      </c>
      <c r="G88" s="5">
        <f ca="1">100*F88/F86</f>
        <v>226.22743835331769</v>
      </c>
      <c r="H88" s="5">
        <f ca="1">INDEX(Choosen!J$13:N$73,B88,C88)</f>
        <v>2304555</v>
      </c>
      <c r="I88" s="5">
        <f ca="1">100*H88/H86</f>
        <v>757.29260798843302</v>
      </c>
      <c r="J88" s="2"/>
      <c r="K88" s="2"/>
    </row>
    <row r="89" spans="2:11" x14ac:dyDescent="0.25">
      <c r="B89">
        <v>21</v>
      </c>
      <c r="C89">
        <v>1</v>
      </c>
      <c r="D89">
        <f t="shared" si="4"/>
        <v>101</v>
      </c>
      <c r="E89" t="s">
        <v>3</v>
      </c>
      <c r="F89" s="5">
        <f ca="1">INDEX(Choosen!C$13:G$73,B89,C89)</f>
        <v>352831</v>
      </c>
      <c r="G89" s="5"/>
      <c r="H89" s="5">
        <f ca="1">INDEX(Choosen!J$13:N$73,B89,C89)</f>
        <v>33114</v>
      </c>
      <c r="I89" s="5"/>
      <c r="J89" s="2"/>
      <c r="K89" s="2"/>
    </row>
    <row r="90" spans="2:11" x14ac:dyDescent="0.25">
      <c r="B90">
        <v>21</v>
      </c>
      <c r="C90">
        <v>3</v>
      </c>
      <c r="D90">
        <f t="shared" si="4"/>
        <v>103</v>
      </c>
      <c r="E90" t="s">
        <v>4</v>
      </c>
      <c r="F90" s="5">
        <f ca="1">INDEX(Choosen!C$13:G$73,B90,C90)</f>
        <v>623221</v>
      </c>
      <c r="G90" s="5"/>
      <c r="H90" s="5">
        <f ca="1">INDEX(Choosen!J$13:N$73,B90,C90)</f>
        <v>181170</v>
      </c>
      <c r="I90" s="5"/>
      <c r="J90" s="2"/>
      <c r="K90" s="2"/>
    </row>
    <row r="91" spans="2:11" x14ac:dyDescent="0.25">
      <c r="B91">
        <v>21</v>
      </c>
      <c r="C91">
        <v>5</v>
      </c>
      <c r="D91">
        <f t="shared" si="4"/>
        <v>105</v>
      </c>
      <c r="E91" t="s">
        <v>5</v>
      </c>
      <c r="F91" s="5">
        <f ca="1">INDEX(Choosen!C$13:G$73,B91,C91)</f>
        <v>866430</v>
      </c>
      <c r="G91" s="5">
        <f ca="1">100*F91/F89</f>
        <v>245.56515725659025</v>
      </c>
      <c r="H91" s="5">
        <f ca="1">INDEX(Choosen!J$13:N$73,B91,C91)</f>
        <v>547701</v>
      </c>
      <c r="I91" s="5">
        <f ca="1">100*H91/H89</f>
        <v>1653.9862293893821</v>
      </c>
      <c r="J91" s="2"/>
      <c r="K91" s="2"/>
    </row>
    <row r="92" spans="2:11" x14ac:dyDescent="0.25">
      <c r="B92">
        <v>22</v>
      </c>
      <c r="C92">
        <v>1</v>
      </c>
      <c r="D92">
        <f t="shared" si="4"/>
        <v>106</v>
      </c>
      <c r="E92" t="s">
        <v>3</v>
      </c>
      <c r="F92" s="5">
        <f ca="1">INDEX(Choosen!C$13:G$73,B92,C92)</f>
        <v>635116</v>
      </c>
      <c r="G92" s="5"/>
      <c r="H92" s="5">
        <f ca="1">INDEX(Choosen!J$13:N$73,B92,C92)</f>
        <v>64026</v>
      </c>
      <c r="I92" s="5"/>
      <c r="J92" s="2"/>
      <c r="K92" s="2"/>
    </row>
    <row r="93" spans="2:11" x14ac:dyDescent="0.25">
      <c r="B93">
        <v>22</v>
      </c>
      <c r="C93">
        <v>3</v>
      </c>
      <c r="D93">
        <f t="shared" ref="D93:D156" si="5">(B93-1)*5+C93</f>
        <v>108</v>
      </c>
      <c r="E93" t="s">
        <v>4</v>
      </c>
      <c r="F93" s="5">
        <f ca="1">INDEX(Choosen!C$13:G$73,B93,C93)</f>
        <v>1069008</v>
      </c>
      <c r="G93" s="5"/>
      <c r="H93" s="5">
        <f ca="1">INDEX(Choosen!J$13:N$73,B93,C93)</f>
        <v>536437</v>
      </c>
      <c r="I93" s="5"/>
      <c r="J93" s="2"/>
      <c r="K93" s="2"/>
    </row>
    <row r="94" spans="2:11" x14ac:dyDescent="0.25">
      <c r="B94">
        <v>22</v>
      </c>
      <c r="C94">
        <v>5</v>
      </c>
      <c r="D94">
        <f t="shared" si="5"/>
        <v>110</v>
      </c>
      <c r="E94" t="s">
        <v>5</v>
      </c>
      <c r="F94" s="5">
        <f ca="1">INDEX(Choosen!C$13:G$73,B94,C94)</f>
        <v>1484541</v>
      </c>
      <c r="G94" s="5">
        <f ca="1">100*F94/F92</f>
        <v>233.74328469130049</v>
      </c>
      <c r="H94" s="5">
        <f ca="1">INDEX(Choosen!J$13:N$73,B94,C94)</f>
        <v>1112249</v>
      </c>
      <c r="I94" s="5">
        <f ca="1">100*H94/H92</f>
        <v>1737.1833317714679</v>
      </c>
      <c r="J94" s="2"/>
      <c r="K94" s="2"/>
    </row>
    <row r="95" spans="2:11" x14ac:dyDescent="0.25">
      <c r="B95">
        <v>23</v>
      </c>
      <c r="C95">
        <v>1</v>
      </c>
      <c r="D95">
        <f t="shared" si="5"/>
        <v>111</v>
      </c>
      <c r="E95" t="s">
        <v>3</v>
      </c>
      <c r="F95" s="5">
        <f ca="1">INDEX(Choosen!C$13:G$73,B95,C95)</f>
        <v>2163964</v>
      </c>
      <c r="G95" s="6"/>
      <c r="H95" s="5">
        <f ca="1">INDEX(Choosen!J$13:N$73,B95,C95)</f>
        <v>149967</v>
      </c>
      <c r="I95" s="6"/>
      <c r="J95" s="2"/>
      <c r="K95" s="2"/>
    </row>
    <row r="96" spans="2:11" x14ac:dyDescent="0.25">
      <c r="B96">
        <v>23</v>
      </c>
      <c r="C96">
        <v>3</v>
      </c>
      <c r="D96">
        <f t="shared" si="5"/>
        <v>113</v>
      </c>
      <c r="E96" t="s">
        <v>4</v>
      </c>
      <c r="F96" s="5">
        <f ca="1">INDEX(Choosen!C$13:G$73,B96,C96)</f>
        <v>3717757</v>
      </c>
      <c r="G96" s="5"/>
      <c r="H96" s="5">
        <f ca="1">INDEX(Choosen!J$13:N$73,B96,C96)</f>
        <v>733677</v>
      </c>
      <c r="I96" s="5"/>
      <c r="J96" s="2"/>
      <c r="K96" s="2"/>
    </row>
    <row r="97" spans="2:11" x14ac:dyDescent="0.25">
      <c r="B97">
        <v>23</v>
      </c>
      <c r="C97">
        <v>5</v>
      </c>
      <c r="D97">
        <f t="shared" si="5"/>
        <v>115</v>
      </c>
      <c r="E97" t="s">
        <v>5</v>
      </c>
      <c r="F97" s="5">
        <f ca="1">INDEX(Choosen!C$13:G$73,B97,C97)</f>
        <v>5267712</v>
      </c>
      <c r="G97" s="5">
        <f ca="1">100*F97/F95</f>
        <v>243.42881859402468</v>
      </c>
      <c r="H97" s="5">
        <f ca="1">INDEX(Choosen!J$13:N$73,B97,C97)</f>
        <v>2213678</v>
      </c>
      <c r="I97" s="5">
        <f ca="1">100*H97/H95</f>
        <v>1476.1100775503944</v>
      </c>
      <c r="J97" s="2"/>
      <c r="K97" s="2"/>
    </row>
    <row r="98" spans="2:11" x14ac:dyDescent="0.25">
      <c r="B98">
        <v>24</v>
      </c>
      <c r="C98">
        <v>1</v>
      </c>
      <c r="D98">
        <f t="shared" si="5"/>
        <v>116</v>
      </c>
      <c r="E98" t="s">
        <v>3</v>
      </c>
      <c r="F98" s="5">
        <f ca="1">INDEX(Choosen!C$13:G$73,B98,C98)</f>
        <v>1001597</v>
      </c>
      <c r="G98" s="5"/>
      <c r="H98" s="5">
        <f ca="1">INDEX(Choosen!J$13:N$73,B98,C98)</f>
        <v>2125</v>
      </c>
      <c r="I98" s="5"/>
      <c r="J98" s="2"/>
      <c r="K98" s="2"/>
    </row>
    <row r="99" spans="2:11" x14ac:dyDescent="0.25">
      <c r="B99">
        <v>24</v>
      </c>
      <c r="C99">
        <v>3</v>
      </c>
      <c r="D99">
        <f t="shared" si="5"/>
        <v>118</v>
      </c>
      <c r="E99" t="s">
        <v>4</v>
      </c>
      <c r="F99" s="5">
        <f ca="1">INDEX(Choosen!C$13:G$73,B99,C99)</f>
        <v>1755064</v>
      </c>
      <c r="G99" s="5"/>
      <c r="H99" s="5">
        <f ca="1">INDEX(Choosen!J$13:N$73,B99,C99)</f>
        <v>521925</v>
      </c>
      <c r="I99" s="5"/>
      <c r="J99" s="2"/>
      <c r="K99" s="2"/>
    </row>
    <row r="100" spans="2:11" x14ac:dyDescent="0.25">
      <c r="B100">
        <v>24</v>
      </c>
      <c r="C100">
        <v>5</v>
      </c>
      <c r="D100">
        <f t="shared" si="5"/>
        <v>120</v>
      </c>
      <c r="E100" t="s">
        <v>5</v>
      </c>
      <c r="F100" s="5">
        <f ca="1">INDEX(Choosen!C$13:G$73,B100,C100)</f>
        <v>2348065</v>
      </c>
      <c r="G100" s="5">
        <f ca="1">100*F100/F98</f>
        <v>234.43211191726812</v>
      </c>
      <c r="H100" s="5">
        <f ca="1">INDEX(Choosen!J$13:N$73,B100,C100)</f>
        <v>1692614</v>
      </c>
      <c r="I100" s="5">
        <f ca="1">100*H100/H98</f>
        <v>79652.423529411768</v>
      </c>
      <c r="J100" s="2"/>
      <c r="K100" s="2"/>
    </row>
    <row r="101" spans="2:11" x14ac:dyDescent="0.25">
      <c r="B101">
        <v>25</v>
      </c>
      <c r="C101">
        <v>1</v>
      </c>
      <c r="D101">
        <f t="shared" si="5"/>
        <v>121</v>
      </c>
      <c r="E101" t="s">
        <v>3</v>
      </c>
      <c r="F101" s="5">
        <f ca="1">INDEX(Choosen!C$13:G$73,B101,C101)</f>
        <v>99586</v>
      </c>
      <c r="G101" s="6"/>
      <c r="H101" s="5">
        <f ca="1">INDEX(Choosen!J$13:N$73,B101,C101)</f>
        <v>0</v>
      </c>
      <c r="I101" s="6"/>
      <c r="J101" s="2"/>
      <c r="K101" s="2"/>
    </row>
    <row r="102" spans="2:11" x14ac:dyDescent="0.25">
      <c r="B102">
        <v>25</v>
      </c>
      <c r="C102">
        <v>3</v>
      </c>
      <c r="D102">
        <f t="shared" si="5"/>
        <v>123</v>
      </c>
      <c r="E102" t="s">
        <v>4</v>
      </c>
      <c r="F102" s="5">
        <f ca="1">INDEX(Choosen!C$13:G$73,B102,C102)</f>
        <v>154878</v>
      </c>
      <c r="G102" s="5"/>
      <c r="H102" s="5">
        <f ca="1">INDEX(Choosen!J$13:N$73,B102,C102)</f>
        <v>138068</v>
      </c>
      <c r="I102" s="5"/>
      <c r="J102" s="2"/>
      <c r="K102" s="2"/>
    </row>
    <row r="103" spans="2:11" x14ac:dyDescent="0.25">
      <c r="B103">
        <v>25</v>
      </c>
      <c r="C103">
        <v>5</v>
      </c>
      <c r="D103">
        <f t="shared" si="5"/>
        <v>125</v>
      </c>
      <c r="E103" t="s">
        <v>5</v>
      </c>
      <c r="F103" s="5">
        <f ca="1">INDEX(Choosen!C$13:G$73,B103,C103)</f>
        <v>203871</v>
      </c>
      <c r="G103" s="5">
        <f ca="1">100*F103/F101</f>
        <v>204.71853473379792</v>
      </c>
      <c r="H103" s="5">
        <f ca="1">INDEX(Choosen!J$13:N$73,B103,C103)</f>
        <v>176609</v>
      </c>
      <c r="I103" s="5" t="e">
        <f ca="1">100*H103/H101</f>
        <v>#DIV/0!</v>
      </c>
      <c r="J103" s="2"/>
      <c r="K103" s="2"/>
    </row>
    <row r="104" spans="2:11" x14ac:dyDescent="0.25">
      <c r="B104">
        <v>26</v>
      </c>
      <c r="C104">
        <v>1</v>
      </c>
      <c r="D104">
        <f t="shared" si="5"/>
        <v>126</v>
      </c>
      <c r="E104" t="s">
        <v>3</v>
      </c>
      <c r="F104" s="5">
        <f ca="1">INDEX(Choosen!C$13:G$73,B104,C104)</f>
        <v>199112</v>
      </c>
      <c r="G104" s="5"/>
      <c r="H104" s="5">
        <f ca="1">INDEX(Choosen!J$13:N$73,B104,C104)</f>
        <v>194077</v>
      </c>
      <c r="I104" s="5"/>
      <c r="J104" s="2"/>
      <c r="K104" s="2"/>
    </row>
    <row r="105" spans="2:11" x14ac:dyDescent="0.25">
      <c r="B105">
        <v>26</v>
      </c>
      <c r="C105">
        <v>3</v>
      </c>
      <c r="D105">
        <f t="shared" si="5"/>
        <v>128</v>
      </c>
      <c r="E105" t="s">
        <v>4</v>
      </c>
      <c r="F105" s="5">
        <f ca="1">INDEX(Choosen!C$13:G$73,B105,C105)</f>
        <v>275924</v>
      </c>
      <c r="G105" s="5"/>
      <c r="H105" s="5">
        <f ca="1">INDEX(Choosen!J$13:N$73,B105,C105)</f>
        <v>273560</v>
      </c>
      <c r="I105" s="5"/>
      <c r="J105" s="2"/>
      <c r="K105" s="2"/>
    </row>
    <row r="106" spans="2:11" x14ac:dyDescent="0.25">
      <c r="B106">
        <v>26</v>
      </c>
      <c r="C106">
        <v>5</v>
      </c>
      <c r="D106">
        <f t="shared" si="5"/>
        <v>130</v>
      </c>
      <c r="E106" t="s">
        <v>5</v>
      </c>
      <c r="F106" s="5">
        <f ca="1">INDEX(Choosen!C$13:G$73,B106,C106)</f>
        <v>324678</v>
      </c>
      <c r="G106" s="5">
        <f ca="1">100*F106/F104</f>
        <v>163.06299971875126</v>
      </c>
      <c r="H106" s="5">
        <f ca="1">INDEX(Choosen!J$13:N$73,B106,C106)</f>
        <v>322969</v>
      </c>
      <c r="I106" s="5">
        <f ca="1">100*H106/H104</f>
        <v>166.41281553197956</v>
      </c>
      <c r="J106" s="2"/>
      <c r="K106" s="2"/>
    </row>
    <row r="107" spans="2:11" x14ac:dyDescent="0.25">
      <c r="B107">
        <v>27</v>
      </c>
      <c r="C107">
        <v>1</v>
      </c>
      <c r="D107">
        <f t="shared" si="5"/>
        <v>131</v>
      </c>
      <c r="E107" t="s">
        <v>3</v>
      </c>
      <c r="F107" s="5">
        <f ca="1">INDEX(Choosen!C$13:G$73,B107,C107)</f>
        <v>980993</v>
      </c>
      <c r="G107" s="6"/>
      <c r="H107" s="5">
        <f ca="1">INDEX(Choosen!J$13:N$73,B107,C107)</f>
        <v>314689</v>
      </c>
      <c r="I107" s="6"/>
      <c r="J107" s="2"/>
      <c r="K107" s="2"/>
    </row>
    <row r="108" spans="2:11" x14ac:dyDescent="0.25">
      <c r="B108">
        <v>27</v>
      </c>
      <c r="C108">
        <v>3</v>
      </c>
      <c r="D108">
        <f t="shared" si="5"/>
        <v>133</v>
      </c>
      <c r="E108" t="s">
        <v>4</v>
      </c>
      <c r="F108" s="5">
        <f ca="1">INDEX(Choosen!C$13:G$73,B108,C108)</f>
        <v>1457061</v>
      </c>
      <c r="G108" s="5"/>
      <c r="H108" s="5">
        <f ca="1">INDEX(Choosen!J$13:N$73,B108,C108)</f>
        <v>814391</v>
      </c>
      <c r="I108" s="5"/>
      <c r="J108" s="2"/>
      <c r="K108" s="2"/>
    </row>
    <row r="109" spans="2:11" x14ac:dyDescent="0.25">
      <c r="B109">
        <v>27</v>
      </c>
      <c r="C109">
        <v>5</v>
      </c>
      <c r="D109">
        <f t="shared" si="5"/>
        <v>135</v>
      </c>
      <c r="E109" t="s">
        <v>5</v>
      </c>
      <c r="F109" s="5">
        <f ca="1">INDEX(Choosen!C$13:G$73,B109,C109)</f>
        <v>1842847</v>
      </c>
      <c r="G109" s="5">
        <f ca="1">100*F109/F107</f>
        <v>187.85526502227845</v>
      </c>
      <c r="H109" s="5">
        <f ca="1">INDEX(Choosen!J$13:N$73,B109,C109)</f>
        <v>1393181</v>
      </c>
      <c r="I109" s="5">
        <f ca="1">100*H109/H107</f>
        <v>442.71677751684996</v>
      </c>
      <c r="J109" s="2"/>
      <c r="K109" s="2"/>
    </row>
    <row r="110" spans="2:11" x14ac:dyDescent="0.25">
      <c r="B110">
        <v>28</v>
      </c>
      <c r="C110">
        <v>1</v>
      </c>
      <c r="D110">
        <f t="shared" si="5"/>
        <v>136</v>
      </c>
      <c r="E110" t="s">
        <v>3</v>
      </c>
      <c r="F110" s="5">
        <f ca="1">INDEX(Choosen!C$13:G$73,B110,C110)</f>
        <v>931438</v>
      </c>
      <c r="G110" s="5"/>
      <c r="H110" s="5">
        <f ca="1">INDEX(Choosen!J$13:N$73,B110,C110)</f>
        <v>508492</v>
      </c>
      <c r="I110" s="5"/>
      <c r="J110" s="2"/>
      <c r="K110" s="2"/>
    </row>
    <row r="111" spans="2:11" x14ac:dyDescent="0.25">
      <c r="B111">
        <v>28</v>
      </c>
      <c r="C111">
        <v>3</v>
      </c>
      <c r="D111">
        <f t="shared" si="5"/>
        <v>138</v>
      </c>
      <c r="E111" t="s">
        <v>4</v>
      </c>
      <c r="F111" s="5">
        <f ca="1">INDEX(Choosen!C$13:G$73,B111,C111)</f>
        <v>1345968</v>
      </c>
      <c r="G111" s="5"/>
      <c r="H111" s="5">
        <f ca="1">INDEX(Choosen!J$13:N$73,B111,C111)</f>
        <v>829540</v>
      </c>
      <c r="I111" s="5"/>
      <c r="J111" s="2"/>
      <c r="K111" s="2"/>
    </row>
    <row r="112" spans="2:11" x14ac:dyDescent="0.25">
      <c r="B112">
        <v>28</v>
      </c>
      <c r="C112">
        <v>5</v>
      </c>
      <c r="D112">
        <f t="shared" si="5"/>
        <v>140</v>
      </c>
      <c r="E112" t="s">
        <v>5</v>
      </c>
      <c r="F112" s="5">
        <f ca="1">INDEX(Choosen!C$13:G$73,B112,C112)</f>
        <v>1662806</v>
      </c>
      <c r="G112" s="5">
        <f ca="1">100*F112/F110</f>
        <v>178.52030945699016</v>
      </c>
      <c r="H112" s="5">
        <f ca="1">INDEX(Choosen!J$13:N$73,B112,C112)</f>
        <v>1296416</v>
      </c>
      <c r="I112" s="5">
        <f ca="1">100*H112/H110</f>
        <v>254.95307694123014</v>
      </c>
      <c r="J112" s="2"/>
      <c r="K112" s="2"/>
    </row>
    <row r="113" spans="2:11" x14ac:dyDescent="0.25">
      <c r="B113">
        <v>29</v>
      </c>
      <c r="C113">
        <v>1</v>
      </c>
      <c r="D113">
        <f t="shared" si="5"/>
        <v>141</v>
      </c>
      <c r="E113" t="s">
        <v>3</v>
      </c>
      <c r="F113" s="5">
        <f ca="1">INDEX(Choosen!C$13:G$73,B113,C113)</f>
        <v>7365656</v>
      </c>
      <c r="G113" s="5"/>
      <c r="H113" s="5">
        <f ca="1">INDEX(Choosen!J$13:N$73,B113,C113)</f>
        <v>3305689</v>
      </c>
      <c r="I113" s="5"/>
      <c r="J113" s="2"/>
      <c r="K113" s="2"/>
    </row>
    <row r="114" spans="2:11" x14ac:dyDescent="0.25">
      <c r="B114">
        <v>29</v>
      </c>
      <c r="C114">
        <v>3</v>
      </c>
      <c r="D114">
        <f t="shared" si="5"/>
        <v>143</v>
      </c>
      <c r="E114" t="s">
        <v>4</v>
      </c>
      <c r="F114" s="5">
        <f ca="1">INDEX(Choosen!C$13:G$73,B114,C114)</f>
        <v>10551672</v>
      </c>
      <c r="G114" s="5"/>
      <c r="H114" s="5">
        <f ca="1">INDEX(Choosen!J$13:N$73,B114,C114)</f>
        <v>5799687</v>
      </c>
      <c r="I114" s="5"/>
      <c r="J114" s="2"/>
      <c r="K114" s="2"/>
    </row>
    <row r="115" spans="2:11" x14ac:dyDescent="0.25">
      <c r="B115">
        <v>29</v>
      </c>
      <c r="C115">
        <v>5</v>
      </c>
      <c r="D115">
        <f t="shared" si="5"/>
        <v>145</v>
      </c>
      <c r="E115" t="s">
        <v>5</v>
      </c>
      <c r="F115" s="5">
        <f ca="1">INDEX(Choosen!C$13:G$73,B115,C115)</f>
        <v>13379751</v>
      </c>
      <c r="G115" s="5">
        <f ca="1">100*F115/F113</f>
        <v>181.6505006478717</v>
      </c>
      <c r="H115" s="5">
        <f ca="1">INDEX(Choosen!J$13:N$73,B115,C115)</f>
        <v>9568398</v>
      </c>
      <c r="I115" s="5">
        <f ca="1">100*H115/H113</f>
        <v>289.45245605379091</v>
      </c>
      <c r="J115" s="2"/>
      <c r="K115" s="2"/>
    </row>
    <row r="116" spans="2:11" x14ac:dyDescent="0.25">
      <c r="B116">
        <v>30</v>
      </c>
      <c r="C116">
        <v>1</v>
      </c>
      <c r="D116">
        <f t="shared" si="5"/>
        <v>146</v>
      </c>
      <c r="E116" t="s">
        <v>3</v>
      </c>
      <c r="F116" s="5">
        <f ca="1">INDEX(Choosen!C$13:G$73,B116,C116)</f>
        <v>539512</v>
      </c>
      <c r="G116" s="5"/>
      <c r="H116" s="5">
        <f ca="1">INDEX(Choosen!J$13:N$73,B116,C116)</f>
        <v>63360</v>
      </c>
      <c r="I116" s="5"/>
      <c r="J116" s="2"/>
      <c r="K116" s="2"/>
    </row>
    <row r="117" spans="2:11" x14ac:dyDescent="0.25">
      <c r="B117">
        <v>30</v>
      </c>
      <c r="C117">
        <v>3</v>
      </c>
      <c r="D117">
        <f t="shared" si="5"/>
        <v>148</v>
      </c>
      <c r="E117" t="s">
        <v>4</v>
      </c>
      <c r="F117" s="5">
        <f ca="1">INDEX(Choosen!C$13:G$73,B117,C117)</f>
        <v>865701</v>
      </c>
      <c r="G117" s="5"/>
      <c r="H117" s="5">
        <f ca="1">INDEX(Choosen!J$13:N$73,B117,C117)</f>
        <v>290781</v>
      </c>
      <c r="I117" s="5"/>
      <c r="J117" s="2"/>
      <c r="K117" s="2"/>
    </row>
    <row r="118" spans="2:11" x14ac:dyDescent="0.25">
      <c r="B118">
        <v>30</v>
      </c>
      <c r="C118">
        <v>5</v>
      </c>
      <c r="D118">
        <f t="shared" si="5"/>
        <v>150</v>
      </c>
      <c r="E118" t="s">
        <v>5</v>
      </c>
      <c r="F118" s="5">
        <f ca="1">INDEX(Choosen!C$13:G$73,B118,C118)</f>
        <v>961652</v>
      </c>
      <c r="G118" s="5">
        <f ca="1">100*F118/F116</f>
        <v>178.24478417532882</v>
      </c>
      <c r="H118" s="5">
        <f ca="1">INDEX(Choosen!J$13:N$73,B118,C118)</f>
        <v>889545</v>
      </c>
      <c r="I118" s="5">
        <f ca="1">100*H118/H116</f>
        <v>1403.9535984848485</v>
      </c>
      <c r="J118" s="2"/>
      <c r="K118" s="2"/>
    </row>
    <row r="119" spans="2:11" x14ac:dyDescent="0.25">
      <c r="B119">
        <v>31</v>
      </c>
      <c r="C119">
        <v>1</v>
      </c>
      <c r="D119">
        <f t="shared" si="5"/>
        <v>151</v>
      </c>
      <c r="E119" t="s">
        <v>3</v>
      </c>
      <c r="F119" s="5">
        <f ca="1">INDEX(Choosen!C$13:G$73,B119,C119)</f>
        <v>4884933</v>
      </c>
      <c r="G119" s="6"/>
      <c r="H119" s="5">
        <f ca="1">INDEX(Choosen!J$13:N$73,B119,C119)</f>
        <v>743917</v>
      </c>
      <c r="I119" s="6"/>
      <c r="J119" s="2"/>
      <c r="K119" s="2"/>
    </row>
    <row r="120" spans="2:11" x14ac:dyDescent="0.25">
      <c r="B120">
        <v>31</v>
      </c>
      <c r="C120">
        <v>3</v>
      </c>
      <c r="D120">
        <f t="shared" si="5"/>
        <v>153</v>
      </c>
      <c r="E120" t="s">
        <v>4</v>
      </c>
      <c r="F120" s="5">
        <f ca="1">INDEX(Choosen!C$13:G$73,B120,C120)</f>
        <v>7623305</v>
      </c>
      <c r="G120" s="5"/>
      <c r="H120" s="5">
        <f ca="1">INDEX(Choosen!J$13:N$73,B120,C120)</f>
        <v>2774354</v>
      </c>
      <c r="I120" s="5"/>
      <c r="J120" s="2"/>
      <c r="K120" s="2"/>
    </row>
    <row r="121" spans="2:11" x14ac:dyDescent="0.25">
      <c r="B121">
        <v>31</v>
      </c>
      <c r="C121">
        <v>5</v>
      </c>
      <c r="D121">
        <f t="shared" si="5"/>
        <v>155</v>
      </c>
      <c r="E121" t="s">
        <v>5</v>
      </c>
      <c r="F121" s="5">
        <f ca="1">INDEX(Choosen!C$13:G$73,B121,C121)</f>
        <v>9114785</v>
      </c>
      <c r="G121" s="5">
        <f ca="1">100*F121/F119</f>
        <v>186.58976489544483</v>
      </c>
      <c r="H121" s="5">
        <f ca="1">INDEX(Choosen!J$13:N$73,B121,C121)</f>
        <v>6065451</v>
      </c>
      <c r="I121" s="5">
        <f ca="1">100*H121/H119</f>
        <v>815.339748923603</v>
      </c>
      <c r="J121" s="2"/>
      <c r="K121" s="2"/>
    </row>
    <row r="122" spans="2:11" x14ac:dyDescent="0.25">
      <c r="B122">
        <v>32</v>
      </c>
      <c r="C122">
        <v>1</v>
      </c>
      <c r="D122">
        <f t="shared" si="5"/>
        <v>156</v>
      </c>
      <c r="E122" t="s">
        <v>3</v>
      </c>
      <c r="F122" s="5">
        <f ca="1">INDEX(Choosen!C$13:G$73,B122,C122)</f>
        <v>1556154</v>
      </c>
      <c r="G122" s="5"/>
      <c r="H122" s="5">
        <f ca="1">INDEX(Choosen!J$13:N$73,B122,C122)</f>
        <v>701103</v>
      </c>
      <c r="I122" s="5"/>
      <c r="J122" s="2"/>
      <c r="K122" s="2"/>
    </row>
    <row r="123" spans="2:11" x14ac:dyDescent="0.25">
      <c r="B123">
        <v>32</v>
      </c>
      <c r="C123">
        <v>3</v>
      </c>
      <c r="D123">
        <f t="shared" si="5"/>
        <v>158</v>
      </c>
      <c r="E123" t="s">
        <v>4</v>
      </c>
      <c r="F123" s="5">
        <f ca="1">INDEX(Choosen!C$13:G$73,B123,C123)</f>
        <v>2259373</v>
      </c>
      <c r="G123" s="5"/>
      <c r="H123" s="5">
        <f ca="1">INDEX(Choosen!J$13:N$73,B123,C123)</f>
        <v>1238740</v>
      </c>
      <c r="I123" s="5"/>
      <c r="J123" s="2"/>
      <c r="K123" s="2"/>
    </row>
    <row r="124" spans="2:11" x14ac:dyDescent="0.25">
      <c r="B124">
        <v>32</v>
      </c>
      <c r="C124">
        <v>5</v>
      </c>
      <c r="D124">
        <f t="shared" si="5"/>
        <v>160</v>
      </c>
      <c r="E124" t="s">
        <v>5</v>
      </c>
      <c r="F124" s="5">
        <f ca="1">INDEX(Choosen!C$13:G$73,B124,C124)</f>
        <v>2746023</v>
      </c>
      <c r="G124" s="5">
        <f ca="1">100*F124/F122</f>
        <v>176.46216248520392</v>
      </c>
      <c r="H124" s="5">
        <f ca="1">INDEX(Choosen!J$13:N$73,B124,C124)</f>
        <v>1944934</v>
      </c>
      <c r="I124" s="5">
        <f ca="1">100*H124/H122</f>
        <v>277.41059444903243</v>
      </c>
      <c r="J124" s="2"/>
      <c r="K124" s="2"/>
    </row>
    <row r="125" spans="2:11" x14ac:dyDescent="0.25">
      <c r="B125">
        <v>33</v>
      </c>
      <c r="C125">
        <v>1</v>
      </c>
      <c r="D125">
        <f t="shared" si="5"/>
        <v>161</v>
      </c>
      <c r="E125" t="s">
        <v>3</v>
      </c>
      <c r="F125" s="5">
        <f ca="1">INDEX(Choosen!C$13:G$73,B125,C125)</f>
        <v>1003242</v>
      </c>
      <c r="G125" s="6"/>
      <c r="H125" s="5">
        <f ca="1">INDEX(Choosen!J$13:N$73,B125,C125)</f>
        <v>229155</v>
      </c>
      <c r="I125" s="6"/>
      <c r="J125" s="2"/>
      <c r="K125" s="2"/>
    </row>
    <row r="126" spans="2:11" x14ac:dyDescent="0.25">
      <c r="B126">
        <v>33</v>
      </c>
      <c r="C126">
        <v>3</v>
      </c>
      <c r="D126">
        <f t="shared" si="5"/>
        <v>163</v>
      </c>
      <c r="E126" t="s">
        <v>4</v>
      </c>
      <c r="F126" s="5">
        <f ca="1">INDEX(Choosen!C$13:G$73,B126,C126)</f>
        <v>1669334</v>
      </c>
      <c r="G126" s="5"/>
      <c r="H126" s="5">
        <f ca="1">INDEX(Choosen!J$13:N$73,B126,C126)</f>
        <v>523800</v>
      </c>
      <c r="I126" s="5"/>
      <c r="J126" s="2"/>
      <c r="K126" s="2"/>
    </row>
    <row r="127" spans="2:11" x14ac:dyDescent="0.25">
      <c r="B127">
        <v>33</v>
      </c>
      <c r="C127">
        <v>5</v>
      </c>
      <c r="D127">
        <f t="shared" si="5"/>
        <v>165</v>
      </c>
      <c r="E127" t="s">
        <v>5</v>
      </c>
      <c r="F127" s="5">
        <f ca="1">INDEX(Choosen!C$13:G$73,B127,C127)</f>
        <v>2435922</v>
      </c>
      <c r="G127" s="5">
        <f ca="1">100*F127/F125</f>
        <v>242.80502610536641</v>
      </c>
      <c r="H127" s="5">
        <f ca="1">INDEX(Choosen!J$13:N$73,B127,C127)</f>
        <v>944863</v>
      </c>
      <c r="I127" s="5">
        <f ca="1">100*H127/H125</f>
        <v>412.3248456285047</v>
      </c>
      <c r="J127" s="2"/>
      <c r="K127" s="2"/>
    </row>
    <row r="128" spans="2:11" x14ac:dyDescent="0.25">
      <c r="B128">
        <v>34</v>
      </c>
      <c r="C128">
        <v>1</v>
      </c>
      <c r="D128">
        <f t="shared" si="5"/>
        <v>166</v>
      </c>
      <c r="E128" t="s">
        <v>3</v>
      </c>
      <c r="F128" s="5">
        <f ca="1">INDEX(Choosen!C$13:G$73,B128,C128)</f>
        <v>88591</v>
      </c>
      <c r="G128" s="5"/>
      <c r="H128" s="5">
        <f ca="1">INDEX(Choosen!J$13:N$73,B128,C128)</f>
        <v>0</v>
      </c>
      <c r="I128" s="5"/>
      <c r="J128" s="2"/>
      <c r="K128" s="2"/>
    </row>
    <row r="129" spans="2:11" x14ac:dyDescent="0.25">
      <c r="B129">
        <v>34</v>
      </c>
      <c r="C129">
        <v>3</v>
      </c>
      <c r="D129">
        <f t="shared" si="5"/>
        <v>168</v>
      </c>
      <c r="E129" t="s">
        <v>4</v>
      </c>
      <c r="F129" s="5">
        <f ca="1">INDEX(Choosen!C$13:G$73,B129,C129)</f>
        <v>166076</v>
      </c>
      <c r="G129" s="5"/>
      <c r="H129" s="5">
        <f ca="1">INDEX(Choosen!J$13:N$73,B129,C129)</f>
        <v>0</v>
      </c>
      <c r="I129" s="5"/>
      <c r="J129" s="2"/>
      <c r="K129" s="2"/>
    </row>
    <row r="130" spans="2:11" x14ac:dyDescent="0.25">
      <c r="B130">
        <v>34</v>
      </c>
      <c r="C130">
        <v>5</v>
      </c>
      <c r="D130">
        <f t="shared" si="5"/>
        <v>170</v>
      </c>
      <c r="E130" t="s">
        <v>5</v>
      </c>
      <c r="F130" s="5">
        <f ca="1">INDEX(Choosen!C$13:G$73,B130,C130)</f>
        <v>268424</v>
      </c>
      <c r="G130" s="5">
        <f ca="1">100*F130/F128</f>
        <v>302.99240329153076</v>
      </c>
      <c r="H130" s="5">
        <f ca="1">INDEX(Choosen!J$13:N$73,B130,C130)</f>
        <v>0</v>
      </c>
      <c r="I130" s="5" t="e">
        <f ca="1">100*H130/H128</f>
        <v>#DIV/0!</v>
      </c>
      <c r="J130" s="2"/>
      <c r="K130" s="2"/>
    </row>
    <row r="131" spans="2:11" x14ac:dyDescent="0.25">
      <c r="B131">
        <v>35</v>
      </c>
      <c r="C131">
        <v>1</v>
      </c>
      <c r="D131">
        <f t="shared" si="5"/>
        <v>171</v>
      </c>
      <c r="E131" t="s">
        <v>3</v>
      </c>
      <c r="F131" s="5">
        <f ca="1">INDEX(Choosen!C$13:G$73,B131,C131)</f>
        <v>2127260</v>
      </c>
      <c r="G131" s="6"/>
      <c r="H131" s="5">
        <f ca="1">INDEX(Choosen!J$13:N$73,B131,C131)</f>
        <v>81108</v>
      </c>
      <c r="I131" s="6"/>
      <c r="J131" s="2"/>
      <c r="K131" s="2"/>
    </row>
    <row r="132" spans="2:11" x14ac:dyDescent="0.25">
      <c r="B132">
        <v>35</v>
      </c>
      <c r="C132">
        <v>3</v>
      </c>
      <c r="D132">
        <f t="shared" si="5"/>
        <v>173</v>
      </c>
      <c r="E132" t="s">
        <v>4</v>
      </c>
      <c r="F132" s="5">
        <f ca="1">INDEX(Choosen!C$13:G$73,B132,C132)</f>
        <v>3862467</v>
      </c>
      <c r="G132" s="5"/>
      <c r="H132" s="5">
        <f ca="1">INDEX(Choosen!J$13:N$73,B132,C132)</f>
        <v>512758</v>
      </c>
      <c r="I132" s="5"/>
      <c r="J132" s="2"/>
      <c r="K132" s="2"/>
    </row>
    <row r="133" spans="2:11" x14ac:dyDescent="0.25">
      <c r="B133">
        <v>35</v>
      </c>
      <c r="C133">
        <v>5</v>
      </c>
      <c r="D133">
        <f t="shared" si="5"/>
        <v>175</v>
      </c>
      <c r="E133" t="s">
        <v>5</v>
      </c>
      <c r="F133" s="5">
        <f ca="1">INDEX(Choosen!C$13:G$73,B133,C133)</f>
        <v>5809528</v>
      </c>
      <c r="G133" s="5">
        <f ca="1">100*F133/F131</f>
        <v>273.0991040117334</v>
      </c>
      <c r="H133" s="5">
        <f ca="1">INDEX(Choosen!J$13:N$73,B133,C133)</f>
        <v>1637828</v>
      </c>
      <c r="I133" s="5">
        <f ca="1">100*H133/H131</f>
        <v>2019.3174532721803</v>
      </c>
      <c r="J133" s="2"/>
      <c r="K133" s="2"/>
    </row>
    <row r="134" spans="2:11" x14ac:dyDescent="0.25">
      <c r="B134">
        <v>36</v>
      </c>
      <c r="C134">
        <v>1</v>
      </c>
      <c r="D134">
        <f t="shared" si="5"/>
        <v>176</v>
      </c>
      <c r="E134" t="s">
        <v>3</v>
      </c>
      <c r="F134" s="5">
        <f ca="1">INDEX(Choosen!C$13:G$73,B134,C134)</f>
        <v>214309</v>
      </c>
      <c r="G134" s="5"/>
      <c r="H134" s="5">
        <f ca="1">INDEX(Choosen!J$13:N$73,B134,C134)</f>
        <v>0</v>
      </c>
      <c r="I134" s="5"/>
      <c r="J134" s="2"/>
      <c r="K134" s="2"/>
    </row>
    <row r="135" spans="2:11" x14ac:dyDescent="0.25">
      <c r="B135">
        <v>36</v>
      </c>
      <c r="C135">
        <v>3</v>
      </c>
      <c r="D135">
        <f t="shared" si="5"/>
        <v>178</v>
      </c>
      <c r="E135" t="s">
        <v>4</v>
      </c>
      <c r="F135" s="5">
        <f ca="1">INDEX(Choosen!C$13:G$73,B135,C135)</f>
        <v>398756</v>
      </c>
      <c r="G135" s="5"/>
      <c r="H135" s="5">
        <f ca="1">INDEX(Choosen!J$13:N$73,B135,C135)</f>
        <v>27279</v>
      </c>
      <c r="I135" s="5"/>
      <c r="J135" s="2"/>
      <c r="K135" s="2"/>
    </row>
    <row r="136" spans="2:11" x14ac:dyDescent="0.25">
      <c r="B136">
        <v>36</v>
      </c>
      <c r="C136">
        <v>5</v>
      </c>
      <c r="D136">
        <f t="shared" si="5"/>
        <v>180</v>
      </c>
      <c r="E136" t="s">
        <v>5</v>
      </c>
      <c r="F136" s="5">
        <f ca="1">INDEX(Choosen!C$13:G$73,B136,C136)</f>
        <v>571246</v>
      </c>
      <c r="G136" s="5">
        <f ca="1">100*F136/F134</f>
        <v>266.55250129485927</v>
      </c>
      <c r="H136" s="5">
        <f ca="1">INDEX(Choosen!J$13:N$73,B136,C136)</f>
        <v>232256</v>
      </c>
      <c r="I136" s="5" t="e">
        <f ca="1">100*H136/H134</f>
        <v>#DIV/0!</v>
      </c>
      <c r="J136" s="2"/>
      <c r="K136" s="2"/>
    </row>
    <row r="137" spans="2:11" x14ac:dyDescent="0.25">
      <c r="B137">
        <v>37</v>
      </c>
      <c r="C137">
        <v>1</v>
      </c>
      <c r="D137">
        <f t="shared" si="5"/>
        <v>181</v>
      </c>
      <c r="E137" t="s">
        <v>3</v>
      </c>
      <c r="F137" s="5">
        <f ca="1">INDEX(Choosen!C$13:G$73,B137,C137)</f>
        <v>1386665</v>
      </c>
      <c r="G137" s="5"/>
      <c r="H137" s="5">
        <f ca="1">INDEX(Choosen!J$13:N$73,B137,C137)</f>
        <v>42564</v>
      </c>
      <c r="I137" s="5"/>
      <c r="J137" s="2"/>
      <c r="K137" s="2"/>
    </row>
    <row r="138" spans="2:11" x14ac:dyDescent="0.25">
      <c r="B138">
        <v>37</v>
      </c>
      <c r="C138">
        <v>3</v>
      </c>
      <c r="D138">
        <f t="shared" si="5"/>
        <v>183</v>
      </c>
      <c r="E138" t="s">
        <v>4</v>
      </c>
      <c r="F138" s="5">
        <f ca="1">INDEX(Choosen!C$13:G$73,B138,C138)</f>
        <v>2500655</v>
      </c>
      <c r="G138" s="5"/>
      <c r="H138" s="5">
        <f ca="1">INDEX(Choosen!J$13:N$73,B138,C138)</f>
        <v>305056</v>
      </c>
      <c r="I138" s="5"/>
      <c r="J138" s="2"/>
      <c r="K138" s="2"/>
    </row>
    <row r="139" spans="2:11" x14ac:dyDescent="0.25">
      <c r="B139">
        <v>37</v>
      </c>
      <c r="C139">
        <v>5</v>
      </c>
      <c r="D139">
        <f t="shared" si="5"/>
        <v>185</v>
      </c>
      <c r="E139" t="s">
        <v>5</v>
      </c>
      <c r="F139" s="5">
        <f ca="1">INDEX(Choosen!C$13:G$73,B139,C139)</f>
        <v>3675799</v>
      </c>
      <c r="G139" s="5">
        <f ca="1">100*F139/F137</f>
        <v>265.08197726199188</v>
      </c>
      <c r="H139" s="5">
        <f ca="1">INDEX(Choosen!J$13:N$73,B139,C139)</f>
        <v>1179934</v>
      </c>
      <c r="I139" s="5">
        <f ca="1">100*H139/H137</f>
        <v>2772.1407762428344</v>
      </c>
      <c r="J139" s="2"/>
      <c r="K139" s="2"/>
    </row>
    <row r="140" spans="2:11" x14ac:dyDescent="0.25">
      <c r="B140">
        <v>38</v>
      </c>
      <c r="C140">
        <v>1</v>
      </c>
      <c r="D140">
        <f t="shared" si="5"/>
        <v>186</v>
      </c>
      <c r="E140" t="s">
        <v>3</v>
      </c>
      <c r="F140" s="5">
        <f ca="1">INDEX(Choosen!C$13:G$73,B140,C140)</f>
        <v>106635</v>
      </c>
      <c r="G140" s="5"/>
      <c r="H140" s="5">
        <f ca="1">INDEX(Choosen!J$13:N$73,B140,C140)</f>
        <v>0</v>
      </c>
      <c r="I140" s="5"/>
      <c r="J140" s="2"/>
      <c r="K140" s="2"/>
    </row>
    <row r="141" spans="2:11" x14ac:dyDescent="0.25">
      <c r="B141">
        <v>38</v>
      </c>
      <c r="C141">
        <v>3</v>
      </c>
      <c r="D141">
        <f t="shared" si="5"/>
        <v>188</v>
      </c>
      <c r="E141" t="s">
        <v>4</v>
      </c>
      <c r="F141" s="5">
        <f ca="1">INDEX(Choosen!C$13:G$73,B141,C141)</f>
        <v>191673</v>
      </c>
      <c r="G141" s="5"/>
      <c r="H141" s="5">
        <f ca="1">INDEX(Choosen!J$13:N$73,B141,C141)</f>
        <v>0</v>
      </c>
      <c r="I141" s="5"/>
      <c r="J141" s="2"/>
      <c r="K141" s="2"/>
    </row>
    <row r="142" spans="2:11" x14ac:dyDescent="0.25">
      <c r="B142">
        <v>38</v>
      </c>
      <c r="C142">
        <v>5</v>
      </c>
      <c r="D142">
        <f t="shared" si="5"/>
        <v>190</v>
      </c>
      <c r="E142" t="s">
        <v>5</v>
      </c>
      <c r="F142" s="5">
        <f ca="1">INDEX(Choosen!C$13:G$73,B142,C142)</f>
        <v>303418</v>
      </c>
      <c r="G142" s="5">
        <f ca="1">100*F142/F140</f>
        <v>284.53884747034277</v>
      </c>
      <c r="H142" s="5">
        <f ca="1">INDEX(Choosen!J$13:N$73,B142,C142)</f>
        <v>0</v>
      </c>
      <c r="I142" s="5" t="e">
        <f ca="1">100*H142/H140</f>
        <v>#DIV/0!</v>
      </c>
      <c r="J142" s="2"/>
      <c r="K142" s="2"/>
    </row>
    <row r="143" spans="2:11" x14ac:dyDescent="0.25">
      <c r="B143">
        <v>39</v>
      </c>
      <c r="C143">
        <v>1</v>
      </c>
      <c r="D143">
        <f t="shared" si="5"/>
        <v>191</v>
      </c>
      <c r="E143" t="s">
        <v>3</v>
      </c>
      <c r="F143" s="5">
        <f ca="1">INDEX(Choosen!C$13:G$73,B143,C143)</f>
        <v>145401</v>
      </c>
      <c r="G143" s="6"/>
      <c r="H143" s="5">
        <f ca="1">INDEX(Choosen!J$13:N$73,B143,C143)</f>
        <v>0</v>
      </c>
      <c r="I143" s="6"/>
      <c r="J143" s="2"/>
      <c r="K143" s="2"/>
    </row>
    <row r="144" spans="2:11" x14ac:dyDescent="0.25">
      <c r="B144">
        <v>39</v>
      </c>
      <c r="C144">
        <v>3</v>
      </c>
      <c r="D144">
        <f t="shared" si="5"/>
        <v>193</v>
      </c>
      <c r="E144" t="s">
        <v>4</v>
      </c>
      <c r="F144" s="5">
        <f ca="1">INDEX(Choosen!C$13:G$73,B144,C144)</f>
        <v>261068</v>
      </c>
      <c r="G144" s="5"/>
      <c r="H144" s="5">
        <f ca="1">INDEX(Choosen!J$13:N$73,B144,C144)</f>
        <v>17794</v>
      </c>
      <c r="I144" s="5"/>
      <c r="J144" s="2"/>
      <c r="K144" s="2"/>
    </row>
    <row r="145" spans="2:11" x14ac:dyDescent="0.25">
      <c r="B145">
        <v>39</v>
      </c>
      <c r="C145">
        <v>5</v>
      </c>
      <c r="D145">
        <f t="shared" si="5"/>
        <v>195</v>
      </c>
      <c r="E145" t="s">
        <v>5</v>
      </c>
      <c r="F145" s="5">
        <f ca="1">INDEX(Choosen!C$13:G$73,B145,C145)</f>
        <v>411079</v>
      </c>
      <c r="G145" s="5">
        <f ca="1">100*F145/F143</f>
        <v>282.72088912730999</v>
      </c>
      <c r="H145" s="5">
        <f ca="1">INDEX(Choosen!J$13:N$73,B145,C145)</f>
        <v>24757</v>
      </c>
      <c r="I145" s="5" t="e">
        <f ca="1">100*H145/H143</f>
        <v>#DIV/0!</v>
      </c>
      <c r="J145" s="2"/>
      <c r="K145" s="2"/>
    </row>
    <row r="146" spans="2:11" x14ac:dyDescent="0.25">
      <c r="B146">
        <v>40</v>
      </c>
      <c r="C146">
        <v>1</v>
      </c>
      <c r="D146">
        <f t="shared" si="5"/>
        <v>196</v>
      </c>
      <c r="E146" t="s">
        <v>3</v>
      </c>
      <c r="F146" s="5">
        <f ca="1">INDEX(Choosen!C$13:G$73,B146,C146)</f>
        <v>450621</v>
      </c>
      <c r="G146" s="5"/>
      <c r="H146" s="5">
        <f ca="1">INDEX(Choosen!J$13:N$73,B146,C146)</f>
        <v>200524</v>
      </c>
      <c r="I146" s="5"/>
      <c r="J146" s="2"/>
      <c r="K146" s="2"/>
    </row>
    <row r="147" spans="2:11" x14ac:dyDescent="0.25">
      <c r="B147">
        <v>40</v>
      </c>
      <c r="C147">
        <v>3</v>
      </c>
      <c r="D147">
        <f t="shared" si="5"/>
        <v>198</v>
      </c>
      <c r="E147" t="s">
        <v>4</v>
      </c>
      <c r="F147" s="5">
        <f ca="1">INDEX(Choosen!C$13:G$73,B147,C147)</f>
        <v>632820</v>
      </c>
      <c r="G147" s="5"/>
      <c r="H147" s="5">
        <f ca="1">INDEX(Choosen!J$13:N$73,B147,C147)</f>
        <v>619690</v>
      </c>
      <c r="I147" s="5"/>
      <c r="J147" s="2"/>
      <c r="K147" s="2"/>
    </row>
    <row r="148" spans="2:11" x14ac:dyDescent="0.25">
      <c r="B148">
        <v>40</v>
      </c>
      <c r="C148">
        <v>5</v>
      </c>
      <c r="D148">
        <f t="shared" si="5"/>
        <v>200</v>
      </c>
      <c r="E148" t="s">
        <v>5</v>
      </c>
      <c r="F148" s="5">
        <f ca="1">INDEX(Choosen!C$13:G$73,B148,C148)</f>
        <v>803526</v>
      </c>
      <c r="G148" s="5">
        <f ca="1">100*F148/F146</f>
        <v>178.31525827691121</v>
      </c>
      <c r="H148" s="5">
        <f ca="1">INDEX(Choosen!J$13:N$73,B148,C148)</f>
        <v>793997</v>
      </c>
      <c r="I148" s="5">
        <f ca="1">100*H148/H146</f>
        <v>395.96108196525103</v>
      </c>
      <c r="J148" s="2"/>
      <c r="K148" s="2"/>
    </row>
    <row r="149" spans="2:11" x14ac:dyDescent="0.25">
      <c r="B149">
        <v>41</v>
      </c>
      <c r="C149">
        <v>1</v>
      </c>
      <c r="D149">
        <f t="shared" si="5"/>
        <v>201</v>
      </c>
      <c r="E149" t="s">
        <v>3</v>
      </c>
      <c r="F149" s="5">
        <f ca="1">INDEX(Choosen!C$13:G$73,B149,C149)</f>
        <v>997990</v>
      </c>
      <c r="G149" s="6"/>
      <c r="H149" s="5">
        <f ca="1">INDEX(Choosen!J$13:N$73,B149,C149)</f>
        <v>44289</v>
      </c>
      <c r="I149" s="6"/>
      <c r="J149" s="2"/>
      <c r="K149" s="2"/>
    </row>
    <row r="150" spans="2:11" x14ac:dyDescent="0.25">
      <c r="B150">
        <v>41</v>
      </c>
      <c r="C150">
        <v>3</v>
      </c>
      <c r="D150">
        <f t="shared" si="5"/>
        <v>203</v>
      </c>
      <c r="E150" t="s">
        <v>4</v>
      </c>
      <c r="F150" s="5">
        <f ca="1">INDEX(Choosen!C$13:G$73,B150,C150)</f>
        <v>1665313</v>
      </c>
      <c r="G150" s="5"/>
      <c r="H150" s="5">
        <f ca="1">INDEX(Choosen!J$13:N$73,B150,C150)</f>
        <v>222554</v>
      </c>
      <c r="I150" s="5"/>
      <c r="J150" s="2"/>
      <c r="K150" s="2"/>
    </row>
    <row r="151" spans="2:11" x14ac:dyDescent="0.25">
      <c r="B151">
        <v>41</v>
      </c>
      <c r="C151">
        <v>5</v>
      </c>
      <c r="D151">
        <f t="shared" si="5"/>
        <v>205</v>
      </c>
      <c r="E151" t="s">
        <v>5</v>
      </c>
      <c r="F151" s="5">
        <f ca="1">INDEX(Choosen!C$13:G$73,B151,C151)</f>
        <v>2148096</v>
      </c>
      <c r="G151" s="5">
        <f ca="1">100*F151/F149</f>
        <v>215.24223689616127</v>
      </c>
      <c r="H151" s="5">
        <f ca="1">INDEX(Choosen!J$13:N$73,B151,C151)</f>
        <v>683828</v>
      </c>
      <c r="I151" s="5">
        <f ca="1">100*H151/H149</f>
        <v>1544.0131861184493</v>
      </c>
      <c r="J151" s="2"/>
      <c r="K151" s="2"/>
    </row>
    <row r="152" spans="2:11" x14ac:dyDescent="0.25">
      <c r="B152">
        <v>42</v>
      </c>
      <c r="C152">
        <v>1</v>
      </c>
      <c r="D152">
        <f t="shared" si="5"/>
        <v>206</v>
      </c>
      <c r="E152" t="s">
        <v>3</v>
      </c>
      <c r="F152" s="5">
        <f ca="1">INDEX(Choosen!C$13:G$73,B152,C152)</f>
        <v>1232144</v>
      </c>
      <c r="G152" s="5"/>
      <c r="H152" s="5">
        <f ca="1">INDEX(Choosen!J$13:N$73,B152,C152)</f>
        <v>22929</v>
      </c>
      <c r="I152" s="5"/>
      <c r="J152" s="2"/>
      <c r="K152" s="2"/>
    </row>
    <row r="153" spans="2:11" x14ac:dyDescent="0.25">
      <c r="B153">
        <v>42</v>
      </c>
      <c r="C153">
        <v>3</v>
      </c>
      <c r="D153">
        <f t="shared" si="5"/>
        <v>208</v>
      </c>
      <c r="E153" t="s">
        <v>4</v>
      </c>
      <c r="F153" s="5">
        <f ca="1">INDEX(Choosen!C$13:G$73,B153,C153)</f>
        <v>1966264</v>
      </c>
      <c r="G153" s="5"/>
      <c r="H153" s="5">
        <f ca="1">INDEX(Choosen!J$13:N$73,B153,C153)</f>
        <v>744789</v>
      </c>
      <c r="I153" s="5"/>
      <c r="J153" s="2"/>
      <c r="K153" s="2"/>
    </row>
    <row r="154" spans="2:11" x14ac:dyDescent="0.25">
      <c r="B154">
        <v>42</v>
      </c>
      <c r="C154">
        <v>5</v>
      </c>
      <c r="D154">
        <f t="shared" si="5"/>
        <v>210</v>
      </c>
      <c r="E154" t="s">
        <v>5</v>
      </c>
      <c r="F154" s="5">
        <f ca="1">INDEX(Choosen!C$13:G$73,B154,C154)</f>
        <v>2367474</v>
      </c>
      <c r="G154" s="5">
        <f ca="1">100*F154/F152</f>
        <v>192.14263917204482</v>
      </c>
      <c r="H154" s="5">
        <f ca="1">INDEX(Choosen!J$13:N$73,B154,C154)</f>
        <v>1510995</v>
      </c>
      <c r="I154" s="5">
        <f ca="1">100*H154/H152</f>
        <v>6589.886170351956</v>
      </c>
      <c r="J154" s="2"/>
      <c r="K154" s="2"/>
    </row>
    <row r="155" spans="2:11" x14ac:dyDescent="0.25">
      <c r="B155">
        <v>43</v>
      </c>
      <c r="C155">
        <v>1</v>
      </c>
      <c r="D155">
        <f t="shared" si="5"/>
        <v>211</v>
      </c>
      <c r="E155" t="s">
        <v>3</v>
      </c>
      <c r="F155" s="5">
        <f ca="1">INDEX(Choosen!C$13:G$73,B155,C155)</f>
        <v>2618097</v>
      </c>
      <c r="G155" s="6"/>
      <c r="H155" s="5">
        <f ca="1">INDEX(Choosen!J$13:N$73,B155,C155)</f>
        <v>747135</v>
      </c>
      <c r="I155" s="6"/>
      <c r="J155" s="2"/>
      <c r="K155" s="2"/>
    </row>
    <row r="156" spans="2:11" x14ac:dyDescent="0.25">
      <c r="B156">
        <v>43</v>
      </c>
      <c r="C156">
        <v>3</v>
      </c>
      <c r="D156">
        <f t="shared" si="5"/>
        <v>213</v>
      </c>
      <c r="E156" t="s">
        <v>4</v>
      </c>
      <c r="F156" s="5">
        <f ca="1">INDEX(Choosen!C$13:G$73,B156,C156)</f>
        <v>3887491</v>
      </c>
      <c r="G156" s="5"/>
      <c r="H156" s="5">
        <f ca="1">INDEX(Choosen!J$13:N$73,B156,C156)</f>
        <v>2123163</v>
      </c>
      <c r="I156" s="5"/>
      <c r="J156" s="2"/>
      <c r="K156" s="2"/>
    </row>
    <row r="157" spans="2:11" x14ac:dyDescent="0.25">
      <c r="B157">
        <v>43</v>
      </c>
      <c r="C157">
        <v>5</v>
      </c>
      <c r="D157">
        <f t="shared" ref="D157:D211" si="6">(B157-1)*5+C157</f>
        <v>215</v>
      </c>
      <c r="E157" t="s">
        <v>5</v>
      </c>
      <c r="F157" s="5">
        <f ca="1">INDEX(Choosen!C$13:G$73,B157,C157)</f>
        <v>4826714</v>
      </c>
      <c r="G157" s="5">
        <f ca="1">100*F157/F155</f>
        <v>184.35963220614056</v>
      </c>
      <c r="H157" s="5">
        <f ca="1">INDEX(Choosen!J$13:N$73,B157,C157)</f>
        <v>3217464</v>
      </c>
      <c r="I157" s="5">
        <f ca="1">100*H157/H155</f>
        <v>430.64024573872194</v>
      </c>
      <c r="J157" s="2"/>
      <c r="K157" s="2"/>
    </row>
    <row r="158" spans="2:11" x14ac:dyDescent="0.25">
      <c r="B158">
        <v>44</v>
      </c>
      <c r="C158">
        <v>1</v>
      </c>
      <c r="D158">
        <f t="shared" si="6"/>
        <v>216</v>
      </c>
      <c r="E158" t="s">
        <v>3</v>
      </c>
      <c r="F158" s="5">
        <f ca="1">INDEX(Choosen!C$13:G$73,B158,C158)</f>
        <v>233932</v>
      </c>
      <c r="G158" s="5"/>
      <c r="H158" s="5">
        <f ca="1">INDEX(Choosen!J$13:N$73,B158,C158)</f>
        <v>34813</v>
      </c>
      <c r="I158" s="5"/>
      <c r="J158" s="2"/>
      <c r="K158" s="2"/>
    </row>
    <row r="159" spans="2:11" x14ac:dyDescent="0.25">
      <c r="B159">
        <v>44</v>
      </c>
      <c r="C159">
        <v>3</v>
      </c>
      <c r="D159">
        <f t="shared" si="6"/>
        <v>218</v>
      </c>
      <c r="E159" t="s">
        <v>4</v>
      </c>
      <c r="F159" s="5">
        <f ca="1">INDEX(Choosen!C$13:G$73,B159,C159)</f>
        <v>348411</v>
      </c>
      <c r="G159" s="5"/>
      <c r="H159" s="5">
        <f ca="1">INDEX(Choosen!J$13:N$73,B159,C159)</f>
        <v>332029</v>
      </c>
      <c r="I159" s="5"/>
      <c r="J159" s="2"/>
      <c r="K159" s="2"/>
    </row>
    <row r="160" spans="2:11" x14ac:dyDescent="0.25">
      <c r="B160">
        <v>44</v>
      </c>
      <c r="C160">
        <v>5</v>
      </c>
      <c r="D160">
        <f t="shared" si="6"/>
        <v>220</v>
      </c>
      <c r="E160" t="s">
        <v>5</v>
      </c>
      <c r="F160" s="5">
        <f ca="1">INDEX(Choosen!C$13:G$73,B160,C160)</f>
        <v>440920</v>
      </c>
      <c r="G160" s="5">
        <f ca="1">100*F160/F158</f>
        <v>188.48212301010551</v>
      </c>
      <c r="H160" s="5">
        <f ca="1">INDEX(Choosen!J$13:N$73,B160,C160)</f>
        <v>440920</v>
      </c>
      <c r="I160" s="5">
        <f ca="1">100*H160/H158</f>
        <v>1266.5383621061098</v>
      </c>
      <c r="J160" s="2"/>
      <c r="K160" s="2"/>
    </row>
    <row r="161" spans="2:11" x14ac:dyDescent="0.25">
      <c r="B161">
        <v>45</v>
      </c>
      <c r="C161">
        <v>1</v>
      </c>
      <c r="D161">
        <f t="shared" si="6"/>
        <v>221</v>
      </c>
      <c r="E161" t="s">
        <v>3</v>
      </c>
      <c r="F161" s="5">
        <f ca="1">INDEX(Choosen!C$13:G$73,B161,C161)</f>
        <v>965133</v>
      </c>
      <c r="G161" s="5"/>
      <c r="H161" s="5">
        <f ca="1">INDEX(Choosen!J$13:N$73,B161,C161)</f>
        <v>160608</v>
      </c>
      <c r="I161" s="5"/>
      <c r="J161" s="2"/>
      <c r="K161" s="2"/>
    </row>
    <row r="162" spans="2:11" x14ac:dyDescent="0.25">
      <c r="B162">
        <v>45</v>
      </c>
      <c r="C162">
        <v>3</v>
      </c>
      <c r="D162">
        <f t="shared" si="6"/>
        <v>223</v>
      </c>
      <c r="E162" t="s">
        <v>4</v>
      </c>
      <c r="F162" s="5">
        <f ca="1">INDEX(Choosen!C$13:G$73,B162,C162)</f>
        <v>1516077</v>
      </c>
      <c r="G162" s="5"/>
      <c r="H162" s="5">
        <f ca="1">INDEX(Choosen!J$13:N$73,B162,C162)</f>
        <v>507825</v>
      </c>
      <c r="I162" s="5"/>
      <c r="J162" s="2"/>
      <c r="K162" s="2"/>
    </row>
    <row r="163" spans="2:11" x14ac:dyDescent="0.25">
      <c r="B163">
        <v>45</v>
      </c>
      <c r="C163">
        <v>5</v>
      </c>
      <c r="D163">
        <f t="shared" si="6"/>
        <v>225</v>
      </c>
      <c r="E163" t="s">
        <v>5</v>
      </c>
      <c r="F163" s="5">
        <f ca="1">INDEX(Choosen!C$13:G$73,B163,C163)</f>
        <v>1924286</v>
      </c>
      <c r="G163" s="5">
        <f ca="1">100*F163/F161</f>
        <v>199.38039627698981</v>
      </c>
      <c r="H163" s="5">
        <f ca="1">INDEX(Choosen!J$13:N$73,B163,C163)</f>
        <v>949926</v>
      </c>
      <c r="I163" s="5">
        <f ca="1">100*H163/H161</f>
        <v>591.45621637776446</v>
      </c>
      <c r="J163" s="2"/>
      <c r="K163" s="2"/>
    </row>
    <row r="164" spans="2:11" x14ac:dyDescent="0.25">
      <c r="B164">
        <v>46</v>
      </c>
      <c r="C164">
        <v>1</v>
      </c>
      <c r="D164">
        <f t="shared" si="6"/>
        <v>226</v>
      </c>
      <c r="E164" t="s">
        <v>3</v>
      </c>
      <c r="F164" s="5">
        <f ca="1">INDEX(Choosen!C$13:G$73,B164,C164)</f>
        <v>190014</v>
      </c>
      <c r="G164" s="5"/>
      <c r="H164" s="5">
        <f ca="1">INDEX(Choosen!J$13:N$73,B164,C164)</f>
        <v>129966</v>
      </c>
      <c r="I164" s="5"/>
      <c r="J164" s="2"/>
      <c r="K164" s="2"/>
    </row>
    <row r="165" spans="2:11" x14ac:dyDescent="0.25">
      <c r="B165">
        <v>46</v>
      </c>
      <c r="C165">
        <v>3</v>
      </c>
      <c r="D165">
        <f t="shared" si="6"/>
        <v>228</v>
      </c>
      <c r="E165" t="s">
        <v>4</v>
      </c>
      <c r="F165" s="5">
        <f ca="1">INDEX(Choosen!C$13:G$73,B165,C165)</f>
        <v>256947</v>
      </c>
      <c r="G165" s="5"/>
      <c r="H165" s="5">
        <f ca="1">INDEX(Choosen!J$13:N$73,B165,C165)</f>
        <v>254558</v>
      </c>
      <c r="I165" s="5"/>
      <c r="J165" s="2"/>
      <c r="K165" s="2"/>
    </row>
    <row r="166" spans="2:11" x14ac:dyDescent="0.25">
      <c r="B166">
        <v>46</v>
      </c>
      <c r="C166">
        <v>5</v>
      </c>
      <c r="D166">
        <f t="shared" si="6"/>
        <v>230</v>
      </c>
      <c r="E166" t="s">
        <v>5</v>
      </c>
      <c r="F166" s="5">
        <f ca="1">INDEX(Choosen!C$13:G$73,B166,C166)</f>
        <v>328066</v>
      </c>
      <c r="G166" s="5">
        <f ca="1">100*F166/F164</f>
        <v>172.65359394570928</v>
      </c>
      <c r="H166" s="5">
        <f ca="1">INDEX(Choosen!J$13:N$73,B166,C166)</f>
        <v>325445</v>
      </c>
      <c r="I166" s="5">
        <f ca="1">100*H166/H164</f>
        <v>250.40779896280566</v>
      </c>
      <c r="J166" s="2"/>
      <c r="K166" s="2"/>
    </row>
    <row r="167" spans="2:11" x14ac:dyDescent="0.25">
      <c r="B167">
        <v>47</v>
      </c>
      <c r="C167">
        <v>1</v>
      </c>
      <c r="D167">
        <f t="shared" si="6"/>
        <v>231</v>
      </c>
      <c r="E167" t="s">
        <v>3</v>
      </c>
      <c r="F167" s="5">
        <f ca="1">INDEX(Choosen!C$13:G$73,B167,C167)</f>
        <v>33675</v>
      </c>
      <c r="G167" s="6"/>
      <c r="H167" s="5">
        <f ca="1">INDEX(Choosen!J$13:N$73,B167,C167)</f>
        <v>0</v>
      </c>
      <c r="I167" s="6"/>
      <c r="J167" s="2"/>
      <c r="K167" s="2"/>
    </row>
    <row r="168" spans="2:11" x14ac:dyDescent="0.25">
      <c r="B168">
        <v>47</v>
      </c>
      <c r="C168">
        <v>3</v>
      </c>
      <c r="D168">
        <f t="shared" si="6"/>
        <v>233</v>
      </c>
      <c r="E168" t="s">
        <v>4</v>
      </c>
      <c r="F168" s="5">
        <f ca="1">INDEX(Choosen!C$13:G$73,B168,C168)</f>
        <v>53737</v>
      </c>
      <c r="G168" s="5"/>
      <c r="H168" s="5">
        <f ca="1">INDEX(Choosen!J$13:N$73,B168,C168)</f>
        <v>0</v>
      </c>
      <c r="I168" s="5"/>
      <c r="J168" s="2"/>
      <c r="K168" s="2"/>
    </row>
    <row r="169" spans="2:11" x14ac:dyDescent="0.25">
      <c r="B169">
        <v>47</v>
      </c>
      <c r="C169">
        <v>5</v>
      </c>
      <c r="D169">
        <f t="shared" si="6"/>
        <v>235</v>
      </c>
      <c r="E169" t="s">
        <v>5</v>
      </c>
      <c r="F169" s="5">
        <f ca="1">INDEX(Choosen!C$13:G$73,B169,C169)</f>
        <v>61885</v>
      </c>
      <c r="G169" s="5">
        <f ca="1">100*F169/F167</f>
        <v>183.7713437268003</v>
      </c>
      <c r="H169" s="5">
        <f ca="1">INDEX(Choosen!J$13:N$73,B169,C169)</f>
        <v>32388</v>
      </c>
      <c r="I169" s="5" t="e">
        <f ca="1">100*H169/H167</f>
        <v>#DIV/0!</v>
      </c>
      <c r="J169" s="2"/>
      <c r="K169" s="2"/>
    </row>
    <row r="170" spans="2:11" x14ac:dyDescent="0.25">
      <c r="B170">
        <v>48</v>
      </c>
      <c r="C170">
        <v>1</v>
      </c>
      <c r="D170">
        <f t="shared" si="6"/>
        <v>236</v>
      </c>
      <c r="E170" t="s">
        <v>3</v>
      </c>
      <c r="F170" s="5">
        <f ca="1">INDEX(Choosen!C$13:G$73,B170,C170)</f>
        <v>1209692</v>
      </c>
      <c r="G170" s="5"/>
      <c r="H170" s="5">
        <f ca="1">INDEX(Choosen!J$13:N$73,B170,C170)</f>
        <v>770962</v>
      </c>
      <c r="I170" s="5"/>
      <c r="J170" s="2"/>
      <c r="K170" s="2"/>
    </row>
    <row r="171" spans="2:11" x14ac:dyDescent="0.25">
      <c r="B171">
        <v>48</v>
      </c>
      <c r="C171">
        <v>3</v>
      </c>
      <c r="D171">
        <f t="shared" si="6"/>
        <v>238</v>
      </c>
      <c r="E171" t="s">
        <v>4</v>
      </c>
      <c r="F171" s="5">
        <f ca="1">INDEX(Choosen!C$13:G$73,B171,C171)</f>
        <v>1685674</v>
      </c>
      <c r="G171" s="5"/>
      <c r="H171" s="5">
        <f ca="1">INDEX(Choosen!J$13:N$73,B171,C171)</f>
        <v>1388622</v>
      </c>
      <c r="I171" s="5"/>
      <c r="J171" s="2"/>
      <c r="K171" s="2"/>
    </row>
    <row r="172" spans="2:11" x14ac:dyDescent="0.25">
      <c r="B172">
        <v>48</v>
      </c>
      <c r="C172">
        <v>5</v>
      </c>
      <c r="D172">
        <f t="shared" si="6"/>
        <v>240</v>
      </c>
      <c r="E172" t="s">
        <v>5</v>
      </c>
      <c r="F172" s="5">
        <f ca="1">INDEX(Choosen!C$13:G$73,B172,C172)</f>
        <v>2099601</v>
      </c>
      <c r="G172" s="5">
        <f ca="1">100*F172/F170</f>
        <v>173.56492396411647</v>
      </c>
      <c r="H172" s="5">
        <f ca="1">INDEX(Choosen!J$13:N$73,B172,C172)</f>
        <v>2040324</v>
      </c>
      <c r="I172" s="5">
        <f ca="1">100*H172/H170</f>
        <v>264.64650657230834</v>
      </c>
      <c r="J172" s="2"/>
      <c r="K172" s="2"/>
    </row>
    <row r="173" spans="2:11" x14ac:dyDescent="0.25">
      <c r="B173">
        <v>49</v>
      </c>
      <c r="C173">
        <v>1</v>
      </c>
      <c r="D173">
        <f t="shared" si="6"/>
        <v>241</v>
      </c>
      <c r="E173" t="s">
        <v>3</v>
      </c>
      <c r="F173" s="5">
        <f ca="1">INDEX(Choosen!C$13:G$73,B173,C173)</f>
        <v>336326</v>
      </c>
      <c r="G173" s="5"/>
      <c r="H173" s="5">
        <f ca="1">INDEX(Choosen!J$13:N$73,B173,C173)</f>
        <v>335860</v>
      </c>
      <c r="I173" s="5"/>
      <c r="J173" s="2"/>
      <c r="K173" s="2"/>
    </row>
    <row r="174" spans="2:11" x14ac:dyDescent="0.25">
      <c r="B174">
        <v>49</v>
      </c>
      <c r="C174">
        <v>3</v>
      </c>
      <c r="D174">
        <f t="shared" si="6"/>
        <v>243</v>
      </c>
      <c r="E174" t="s">
        <v>4</v>
      </c>
      <c r="F174" s="5">
        <f ca="1">INDEX(Choosen!C$13:G$73,B174,C174)</f>
        <v>429126</v>
      </c>
      <c r="G174" s="5"/>
      <c r="H174" s="5">
        <f ca="1">INDEX(Choosen!J$13:N$73,B174,C174)</f>
        <v>429126</v>
      </c>
      <c r="I174" s="5"/>
      <c r="J174" s="2"/>
      <c r="K174" s="2"/>
    </row>
    <row r="175" spans="2:11" x14ac:dyDescent="0.25">
      <c r="B175">
        <v>49</v>
      </c>
      <c r="C175">
        <v>5</v>
      </c>
      <c r="D175">
        <f t="shared" si="6"/>
        <v>245</v>
      </c>
      <c r="E175" t="s">
        <v>5</v>
      </c>
      <c r="F175" s="5">
        <f ca="1">INDEX(Choosen!C$13:G$73,B175,C175)</f>
        <v>549567</v>
      </c>
      <c r="G175" s="5">
        <f ca="1">100*F175/F173</f>
        <v>163.40306726212069</v>
      </c>
      <c r="H175" s="5">
        <f ca="1">INDEX(Choosen!J$13:N$73,B175,C175)</f>
        <v>549567</v>
      </c>
      <c r="I175" s="5">
        <f ca="1">100*H175/H173</f>
        <v>163.62978622044901</v>
      </c>
      <c r="J175" s="2"/>
      <c r="K175" s="2"/>
    </row>
    <row r="176" spans="2:11" x14ac:dyDescent="0.25">
      <c r="B176">
        <v>50</v>
      </c>
      <c r="C176">
        <v>1</v>
      </c>
      <c r="D176">
        <f t="shared" si="6"/>
        <v>246</v>
      </c>
      <c r="E176" t="s">
        <v>3</v>
      </c>
      <c r="F176" s="5">
        <f ca="1">INDEX(Choosen!C$13:G$73,B176,C176)</f>
        <v>720856</v>
      </c>
      <c r="G176" s="5"/>
      <c r="H176" s="5">
        <f ca="1">INDEX(Choosen!J$13:N$73,B176,C176)</f>
        <v>643633</v>
      </c>
      <c r="I176" s="5"/>
      <c r="J176" s="2"/>
      <c r="K176" s="2"/>
    </row>
    <row r="177" spans="2:11" x14ac:dyDescent="0.25">
      <c r="B177">
        <v>50</v>
      </c>
      <c r="C177">
        <v>3</v>
      </c>
      <c r="D177">
        <f t="shared" si="6"/>
        <v>248</v>
      </c>
      <c r="E177" t="s">
        <v>4</v>
      </c>
      <c r="F177" s="5">
        <f ca="1">INDEX(Choosen!C$13:G$73,B177,C177)</f>
        <v>940136</v>
      </c>
      <c r="G177" s="5"/>
      <c r="H177" s="5">
        <f ca="1">INDEX(Choosen!J$13:N$73,B177,C177)</f>
        <v>940136</v>
      </c>
      <c r="I177" s="5"/>
      <c r="J177" s="2"/>
      <c r="K177" s="2"/>
    </row>
    <row r="178" spans="2:11" x14ac:dyDescent="0.25">
      <c r="B178">
        <v>50</v>
      </c>
      <c r="C178">
        <v>5</v>
      </c>
      <c r="D178">
        <f t="shared" si="6"/>
        <v>250</v>
      </c>
      <c r="E178" t="s">
        <v>5</v>
      </c>
      <c r="F178" s="5">
        <f ca="1">INDEX(Choosen!C$13:G$73,B178,C178)</f>
        <v>1202707</v>
      </c>
      <c r="G178" s="5">
        <f ca="1">100*F178/F176</f>
        <v>166.84427957872308</v>
      </c>
      <c r="H178" s="5">
        <f ca="1">INDEX(Choosen!J$13:N$73,B178,C178)</f>
        <v>1202707</v>
      </c>
      <c r="I178" s="5">
        <f ca="1">100*H178/H176</f>
        <v>186.86223360206827</v>
      </c>
      <c r="J178" s="2"/>
      <c r="K178" s="2"/>
    </row>
    <row r="179" spans="2:11" x14ac:dyDescent="0.25">
      <c r="B179">
        <v>51</v>
      </c>
      <c r="C179">
        <v>1</v>
      </c>
      <c r="D179">
        <f t="shared" si="6"/>
        <v>251</v>
      </c>
      <c r="E179" t="s">
        <v>3</v>
      </c>
      <c r="F179" s="5">
        <f ca="1">INDEX(Choosen!C$13:G$73,B179,C179)</f>
        <v>596288</v>
      </c>
      <c r="G179" s="6"/>
      <c r="H179" s="5">
        <f ca="1">INDEX(Choosen!J$13:N$73,B179,C179)</f>
        <v>0</v>
      </c>
      <c r="I179" s="6"/>
      <c r="J179" s="2"/>
      <c r="K179" s="2"/>
    </row>
    <row r="180" spans="2:11" x14ac:dyDescent="0.25">
      <c r="B180">
        <v>51</v>
      </c>
      <c r="C180">
        <v>3</v>
      </c>
      <c r="D180">
        <f t="shared" si="6"/>
        <v>253</v>
      </c>
      <c r="E180" t="s">
        <v>4</v>
      </c>
      <c r="F180" s="5">
        <f ca="1">INDEX(Choosen!C$13:G$73,B180,C180)</f>
        <v>983002</v>
      </c>
      <c r="G180" s="5"/>
      <c r="H180" s="5">
        <f ca="1">INDEX(Choosen!J$13:N$73,B180,C180)</f>
        <v>417545</v>
      </c>
      <c r="I180" s="5"/>
      <c r="J180" s="2"/>
      <c r="K180" s="2"/>
    </row>
    <row r="181" spans="2:11" x14ac:dyDescent="0.25">
      <c r="B181">
        <v>51</v>
      </c>
      <c r="C181">
        <v>5</v>
      </c>
      <c r="D181">
        <f t="shared" si="6"/>
        <v>255</v>
      </c>
      <c r="E181" t="s">
        <v>5</v>
      </c>
      <c r="F181" s="5">
        <f ca="1">INDEX(Choosen!C$13:G$73,B181,C181)</f>
        <v>1367803</v>
      </c>
      <c r="G181" s="5">
        <f ca="1">100*F181/F179</f>
        <v>229.38630326285286</v>
      </c>
      <c r="H181" s="5">
        <f ca="1">INDEX(Choosen!J$13:N$73,B181,C181)</f>
        <v>647778</v>
      </c>
      <c r="I181" s="5" t="e">
        <f ca="1">100*H181/H179</f>
        <v>#DIV/0!</v>
      </c>
      <c r="J181" s="2"/>
      <c r="K181" s="2"/>
    </row>
    <row r="182" spans="2:11" x14ac:dyDescent="0.25">
      <c r="B182">
        <v>52</v>
      </c>
      <c r="C182">
        <v>1</v>
      </c>
      <c r="D182">
        <f t="shared" si="6"/>
        <v>256</v>
      </c>
      <c r="E182" t="s">
        <v>3</v>
      </c>
      <c r="F182" s="5">
        <f ca="1">INDEX(Choosen!C$13:G$73,B182,C182)</f>
        <v>613208</v>
      </c>
      <c r="G182" s="5"/>
      <c r="H182" s="5">
        <f ca="1">INDEX(Choosen!J$13:N$73,B182,C182)</f>
        <v>160575</v>
      </c>
      <c r="I182" s="5"/>
      <c r="J182" s="2"/>
      <c r="K182" s="2"/>
    </row>
    <row r="183" spans="2:11" x14ac:dyDescent="0.25">
      <c r="B183">
        <v>52</v>
      </c>
      <c r="C183">
        <v>3</v>
      </c>
      <c r="D183">
        <f t="shared" si="6"/>
        <v>258</v>
      </c>
      <c r="E183" t="s">
        <v>4</v>
      </c>
      <c r="F183" s="5">
        <f ca="1">INDEX(Choosen!C$13:G$73,B183,C183)</f>
        <v>839195</v>
      </c>
      <c r="G183" s="5"/>
      <c r="H183" s="5">
        <f ca="1">INDEX(Choosen!J$13:N$73,B183,C183)</f>
        <v>578723</v>
      </c>
      <c r="I183" s="5"/>
      <c r="J183" s="2"/>
      <c r="K183" s="2"/>
    </row>
    <row r="184" spans="2:11" x14ac:dyDescent="0.25">
      <c r="B184">
        <v>52</v>
      </c>
      <c r="C184">
        <v>5</v>
      </c>
      <c r="D184">
        <f t="shared" si="6"/>
        <v>260</v>
      </c>
      <c r="E184" t="s">
        <v>5</v>
      </c>
      <c r="F184" s="5">
        <f ca="1">INDEX(Choosen!C$13:G$73,B184,C184)</f>
        <v>1015357</v>
      </c>
      <c r="G184" s="5">
        <f ca="1">100*F184/F182</f>
        <v>165.58117310928756</v>
      </c>
      <c r="H184" s="5">
        <f ca="1">INDEX(Choosen!J$13:N$73,B184,C184)</f>
        <v>783433</v>
      </c>
      <c r="I184" s="5">
        <f ca="1">100*H184/H182</f>
        <v>487.89226218278066</v>
      </c>
      <c r="J184" s="2"/>
      <c r="K184" s="2"/>
    </row>
    <row r="185" spans="2:11" x14ac:dyDescent="0.25">
      <c r="B185">
        <v>53</v>
      </c>
      <c r="C185">
        <v>1</v>
      </c>
      <c r="D185">
        <f t="shared" si="6"/>
        <v>261</v>
      </c>
      <c r="E185" t="s">
        <v>3</v>
      </c>
      <c r="F185" s="5">
        <f ca="1">INDEX(Choosen!C$13:G$73,B185,C185)</f>
        <v>318838</v>
      </c>
      <c r="G185" s="5"/>
      <c r="H185" s="5">
        <f ca="1">INDEX(Choosen!J$13:N$73,B185,C185)</f>
        <v>4601</v>
      </c>
      <c r="I185" s="5"/>
      <c r="J185" s="2"/>
      <c r="K185" s="2"/>
    </row>
    <row r="186" spans="2:11" x14ac:dyDescent="0.25">
      <c r="B186">
        <v>53</v>
      </c>
      <c r="C186">
        <v>3</v>
      </c>
      <c r="D186">
        <f t="shared" si="6"/>
        <v>263</v>
      </c>
      <c r="E186" t="s">
        <v>4</v>
      </c>
      <c r="F186" s="5">
        <f ca="1">INDEX(Choosen!C$13:G$73,B186,C186)</f>
        <v>450111</v>
      </c>
      <c r="G186" s="5"/>
      <c r="H186" s="5">
        <f ca="1">INDEX(Choosen!J$13:N$73,B186,C186)</f>
        <v>113585</v>
      </c>
      <c r="I186" s="5"/>
      <c r="J186" s="2"/>
      <c r="K186" s="2"/>
    </row>
    <row r="187" spans="2:11" x14ac:dyDescent="0.25">
      <c r="B187">
        <v>53</v>
      </c>
      <c r="C187">
        <v>5</v>
      </c>
      <c r="D187">
        <f t="shared" si="6"/>
        <v>265</v>
      </c>
      <c r="E187" t="s">
        <v>5</v>
      </c>
      <c r="F187" s="5">
        <f ca="1">INDEX(Choosen!C$13:G$73,B187,C187)</f>
        <v>572840</v>
      </c>
      <c r="G187" s="5">
        <f ca="1">100*F187/F185</f>
        <v>179.6649081978936</v>
      </c>
      <c r="H187" s="5">
        <f ca="1">INDEX(Choosen!J$13:N$73,B187,C187)</f>
        <v>147995</v>
      </c>
      <c r="I187" s="5">
        <f ca="1">100*H187/H185</f>
        <v>3216.5833514453379</v>
      </c>
      <c r="J187" s="2"/>
      <c r="K187" s="2"/>
    </row>
    <row r="188" spans="2:11" x14ac:dyDescent="0.25">
      <c r="B188">
        <v>54</v>
      </c>
      <c r="C188">
        <v>1</v>
      </c>
      <c r="D188">
        <f t="shared" si="6"/>
        <v>266</v>
      </c>
      <c r="E188" t="s">
        <v>3</v>
      </c>
      <c r="F188" s="5">
        <f ca="1">INDEX(Choosen!C$13:G$73,B188,C188)</f>
        <v>174879</v>
      </c>
      <c r="G188" s="5"/>
      <c r="H188" s="5">
        <f ca="1">INDEX(Choosen!J$13:N$73,B188,C188)</f>
        <v>22591</v>
      </c>
      <c r="I188" s="5"/>
      <c r="J188" s="2"/>
      <c r="K188" s="2"/>
    </row>
    <row r="189" spans="2:11" x14ac:dyDescent="0.25">
      <c r="B189">
        <v>54</v>
      </c>
      <c r="C189">
        <v>3</v>
      </c>
      <c r="D189">
        <f t="shared" si="6"/>
        <v>268</v>
      </c>
      <c r="E189" t="s">
        <v>4</v>
      </c>
      <c r="F189" s="5">
        <f ca="1">INDEX(Choosen!C$13:G$73,B189,C189)</f>
        <v>213755</v>
      </c>
      <c r="G189" s="5"/>
      <c r="H189" s="5">
        <f ca="1">INDEX(Choosen!J$13:N$73,B189,C189)</f>
        <v>48917</v>
      </c>
      <c r="I189" s="5"/>
      <c r="J189" s="2"/>
      <c r="K189" s="2"/>
    </row>
    <row r="190" spans="2:11" x14ac:dyDescent="0.25">
      <c r="B190">
        <v>54</v>
      </c>
      <c r="C190">
        <v>5</v>
      </c>
      <c r="D190">
        <f t="shared" si="6"/>
        <v>270</v>
      </c>
      <c r="E190" t="s">
        <v>5</v>
      </c>
      <c r="F190" s="5">
        <f ca="1">INDEX(Choosen!C$13:G$73,B190,C190)</f>
        <v>231116</v>
      </c>
      <c r="G190" s="5">
        <f ca="1">100*F190/F188</f>
        <v>132.15766329862362</v>
      </c>
      <c r="H190" s="5">
        <f ca="1">INDEX(Choosen!J$13:N$73,B190,C190)</f>
        <v>77357</v>
      </c>
      <c r="I190" s="5">
        <f ca="1">100*H190/H188</f>
        <v>342.42397414899739</v>
      </c>
      <c r="J190" s="2"/>
      <c r="K190" s="2"/>
    </row>
    <row r="191" spans="2:11" x14ac:dyDescent="0.25">
      <c r="B191">
        <v>55</v>
      </c>
      <c r="C191">
        <v>1</v>
      </c>
      <c r="D191">
        <f t="shared" si="6"/>
        <v>271</v>
      </c>
      <c r="E191" t="s">
        <v>3</v>
      </c>
      <c r="F191" s="5">
        <f ca="1">INDEX(Choosen!C$13:G$73,B191,C191)</f>
        <v>1032624</v>
      </c>
      <c r="G191" s="6"/>
      <c r="H191" s="5">
        <f ca="1">INDEX(Choosen!J$13:N$73,B191,C191)</f>
        <v>363347</v>
      </c>
      <c r="I191" s="6"/>
      <c r="J191" s="2"/>
      <c r="K191" s="2"/>
    </row>
    <row r="192" spans="2:11" x14ac:dyDescent="0.25">
      <c r="B192">
        <v>55</v>
      </c>
      <c r="C192">
        <v>3</v>
      </c>
      <c r="D192">
        <f t="shared" si="6"/>
        <v>273</v>
      </c>
      <c r="E192" t="s">
        <v>4</v>
      </c>
      <c r="F192" s="5">
        <f ca="1">INDEX(Choosen!C$13:G$73,B192,C192)</f>
        <v>1536336</v>
      </c>
      <c r="G192" s="5"/>
      <c r="H192" s="5">
        <f ca="1">INDEX(Choosen!J$13:N$73,B192,C192)</f>
        <v>759237</v>
      </c>
      <c r="I192" s="5"/>
      <c r="J192" s="2"/>
      <c r="K192" s="2"/>
    </row>
    <row r="193" spans="2:11" x14ac:dyDescent="0.25">
      <c r="B193">
        <v>55</v>
      </c>
      <c r="C193">
        <v>5</v>
      </c>
      <c r="D193">
        <f t="shared" si="6"/>
        <v>275</v>
      </c>
      <c r="E193" t="s">
        <v>5</v>
      </c>
      <c r="F193" s="5">
        <f ca="1">INDEX(Choosen!C$13:G$73,B193,C193)</f>
        <v>1804044</v>
      </c>
      <c r="G193" s="5">
        <f ca="1">100*F193/F191</f>
        <v>174.70482963789337</v>
      </c>
      <c r="H193" s="5">
        <f ca="1">INDEX(Choosen!J$13:N$73,B193,C193)</f>
        <v>1620016</v>
      </c>
      <c r="I193" s="5">
        <f ca="1">100*H193/H191</f>
        <v>445.85919245239398</v>
      </c>
      <c r="J193" s="2"/>
      <c r="K193" s="2"/>
    </row>
    <row r="194" spans="2:11" x14ac:dyDescent="0.25">
      <c r="B194">
        <v>56</v>
      </c>
      <c r="C194">
        <v>1</v>
      </c>
      <c r="D194">
        <f t="shared" si="6"/>
        <v>276</v>
      </c>
      <c r="E194" t="s">
        <v>3</v>
      </c>
      <c r="F194" s="5">
        <f ca="1">INDEX(Choosen!C$13:G$73,B194,C194)</f>
        <v>695540</v>
      </c>
      <c r="G194" s="5"/>
      <c r="H194" s="5">
        <f ca="1">INDEX(Choosen!J$13:N$73,B194,C194)</f>
        <v>211</v>
      </c>
      <c r="I194" s="5"/>
      <c r="J194" s="2"/>
      <c r="K194" s="2"/>
    </row>
    <row r="195" spans="2:11" x14ac:dyDescent="0.25">
      <c r="B195">
        <v>56</v>
      </c>
      <c r="C195">
        <v>3</v>
      </c>
      <c r="D195">
        <f t="shared" si="6"/>
        <v>278</v>
      </c>
      <c r="E195" t="s">
        <v>4</v>
      </c>
      <c r="F195" s="5">
        <f ca="1">INDEX(Choosen!C$13:G$73,B195,C195)</f>
        <v>1132306</v>
      </c>
      <c r="G195" s="5"/>
      <c r="H195" s="5">
        <f ca="1">INDEX(Choosen!J$13:N$73,B195,C195)</f>
        <v>265266</v>
      </c>
      <c r="I195" s="5"/>
      <c r="J195" s="2"/>
      <c r="K195" s="2"/>
    </row>
    <row r="196" spans="2:11" x14ac:dyDescent="0.25">
      <c r="B196">
        <v>56</v>
      </c>
      <c r="C196">
        <v>5</v>
      </c>
      <c r="D196">
        <f t="shared" si="6"/>
        <v>280</v>
      </c>
      <c r="E196" t="s">
        <v>5</v>
      </c>
      <c r="F196" s="5">
        <f ca="1">INDEX(Choosen!C$13:G$73,B196,C196)</f>
        <v>1594811</v>
      </c>
      <c r="G196" s="5">
        <f ca="1">100*F196/F194</f>
        <v>229.29105443252723</v>
      </c>
      <c r="H196" s="5">
        <f ca="1">INDEX(Choosen!J$13:N$73,B196,C196)</f>
        <v>405748</v>
      </c>
      <c r="I196" s="5">
        <f ca="1">100*H196/H194</f>
        <v>192297.63033175355</v>
      </c>
      <c r="J196" s="2"/>
      <c r="K196" s="2"/>
    </row>
    <row r="197" spans="2:11" x14ac:dyDescent="0.25">
      <c r="B197">
        <v>57</v>
      </c>
      <c r="C197">
        <v>1</v>
      </c>
      <c r="D197">
        <f t="shared" si="6"/>
        <v>281</v>
      </c>
      <c r="E197" t="s">
        <v>3</v>
      </c>
      <c r="F197" s="5">
        <f ca="1">INDEX(Choosen!C$13:G$73,B197,C197)</f>
        <v>1133135</v>
      </c>
      <c r="G197" s="6"/>
      <c r="H197" s="5">
        <f ca="1">INDEX(Choosen!J$13:N$73,B197,C197)</f>
        <v>89830</v>
      </c>
      <c r="I197" s="6"/>
      <c r="J197" s="2"/>
      <c r="K197" s="2"/>
    </row>
    <row r="198" spans="2:11" x14ac:dyDescent="0.25">
      <c r="B198">
        <v>57</v>
      </c>
      <c r="C198">
        <v>3</v>
      </c>
      <c r="D198">
        <f t="shared" si="6"/>
        <v>283</v>
      </c>
      <c r="E198" t="s">
        <v>4</v>
      </c>
      <c r="F198" s="5">
        <f ca="1">INDEX(Choosen!C$13:G$73,B198,C198)</f>
        <v>1897051</v>
      </c>
      <c r="G198" s="5"/>
      <c r="H198" s="5">
        <f ca="1">INDEX(Choosen!J$13:N$73,B198,C198)</f>
        <v>347431</v>
      </c>
      <c r="I198" s="5"/>
      <c r="J198" s="2"/>
      <c r="K198" s="2"/>
    </row>
    <row r="199" spans="2:11" x14ac:dyDescent="0.25">
      <c r="B199">
        <v>57</v>
      </c>
      <c r="C199">
        <v>5</v>
      </c>
      <c r="D199">
        <f t="shared" si="6"/>
        <v>285</v>
      </c>
      <c r="E199" t="s">
        <v>5</v>
      </c>
      <c r="F199" s="5">
        <f ca="1">INDEX(Choosen!C$13:G$73,B199,C199)</f>
        <v>2696316</v>
      </c>
      <c r="G199" s="5">
        <f ca="1">100*F199/F197</f>
        <v>237.95187687257035</v>
      </c>
      <c r="H199" s="5">
        <f ca="1">INDEX(Choosen!J$13:N$73,B199,C199)</f>
        <v>891868</v>
      </c>
      <c r="I199" s="5">
        <f ca="1">100*H199/H197</f>
        <v>992.83980852721811</v>
      </c>
      <c r="J199" s="2"/>
      <c r="K199" s="2"/>
    </row>
    <row r="200" spans="2:11" x14ac:dyDescent="0.25">
      <c r="B200">
        <v>58</v>
      </c>
      <c r="C200">
        <v>1</v>
      </c>
      <c r="D200">
        <f t="shared" si="6"/>
        <v>286</v>
      </c>
      <c r="E200" t="s">
        <v>3</v>
      </c>
      <c r="F200" s="5">
        <f ca="1">INDEX(Choosen!C$13:G$73,B200,C200)</f>
        <v>1467712</v>
      </c>
      <c r="G200" s="5"/>
      <c r="H200" s="5">
        <f ca="1">INDEX(Choosen!J$13:N$73,B200,C200)</f>
        <v>79960</v>
      </c>
      <c r="I200" s="5"/>
      <c r="J200" s="2"/>
      <c r="K200" s="2"/>
    </row>
    <row r="201" spans="2:11" x14ac:dyDescent="0.25">
      <c r="B201">
        <v>58</v>
      </c>
      <c r="C201">
        <v>3</v>
      </c>
      <c r="D201">
        <f t="shared" si="6"/>
        <v>288</v>
      </c>
      <c r="E201" t="s">
        <v>4</v>
      </c>
      <c r="F201" s="5">
        <f ca="1">INDEX(Choosen!C$13:G$73,B201,C201)</f>
        <v>2465052</v>
      </c>
      <c r="G201" s="5"/>
      <c r="H201" s="5">
        <f ca="1">INDEX(Choosen!J$13:N$73,B201,C201)</f>
        <v>191605</v>
      </c>
      <c r="I201" s="5"/>
      <c r="J201" s="2"/>
      <c r="K201" s="2"/>
    </row>
    <row r="202" spans="2:11" x14ac:dyDescent="0.25">
      <c r="B202">
        <v>58</v>
      </c>
      <c r="C202">
        <v>5</v>
      </c>
      <c r="D202">
        <f t="shared" si="6"/>
        <v>290</v>
      </c>
      <c r="E202" t="s">
        <v>5</v>
      </c>
      <c r="F202" s="5">
        <f ca="1">INDEX(Choosen!C$13:G$73,B202,C202)</f>
        <v>3518746</v>
      </c>
      <c r="G202" s="5">
        <f ca="1">100*F202/F200</f>
        <v>239.74362817773513</v>
      </c>
      <c r="H202" s="5">
        <f ca="1">INDEX(Choosen!J$13:N$73,B202,C202)</f>
        <v>543428</v>
      </c>
      <c r="I202" s="5">
        <f ca="1">100*H202/H200</f>
        <v>679.62481240620309</v>
      </c>
      <c r="J202" s="2"/>
      <c r="K202" s="2"/>
    </row>
    <row r="203" spans="2:11" x14ac:dyDescent="0.25">
      <c r="B203">
        <v>59</v>
      </c>
      <c r="C203">
        <v>1</v>
      </c>
      <c r="D203">
        <f t="shared" si="6"/>
        <v>291</v>
      </c>
      <c r="E203" t="s">
        <v>3</v>
      </c>
      <c r="F203" s="5">
        <f ca="1">INDEX(Choosen!C$13:G$73,B203,C203)</f>
        <v>4110945</v>
      </c>
      <c r="G203" s="6"/>
      <c r="H203" s="5">
        <f ca="1">INDEX(Choosen!J$13:N$73,B203,C203)</f>
        <v>335496</v>
      </c>
      <c r="I203" s="6"/>
      <c r="J203" s="2"/>
      <c r="K203" s="2"/>
    </row>
    <row r="204" spans="2:11" x14ac:dyDescent="0.25">
      <c r="B204">
        <v>59</v>
      </c>
      <c r="C204">
        <v>3</v>
      </c>
      <c r="D204">
        <f t="shared" si="6"/>
        <v>293</v>
      </c>
      <c r="E204" t="s">
        <v>4</v>
      </c>
      <c r="F204" s="5">
        <f ca="1">INDEX(Choosen!C$13:G$73,B204,C204)</f>
        <v>6629537</v>
      </c>
      <c r="G204" s="5"/>
      <c r="H204" s="5">
        <f ca="1">INDEX(Choosen!J$13:N$73,B204,C204)</f>
        <v>1864574</v>
      </c>
      <c r="I204" s="5"/>
      <c r="J204" s="2"/>
      <c r="K204" s="2"/>
    </row>
    <row r="205" spans="2:11" x14ac:dyDescent="0.25">
      <c r="B205">
        <v>59</v>
      </c>
      <c r="C205">
        <v>5</v>
      </c>
      <c r="D205">
        <f t="shared" si="6"/>
        <v>295</v>
      </c>
      <c r="E205" t="s">
        <v>5</v>
      </c>
      <c r="F205" s="5">
        <f ca="1">INDEX(Choosen!C$13:G$73,B205,C205)</f>
        <v>8197066</v>
      </c>
      <c r="G205" s="5">
        <f ca="1">100*F205/F203</f>
        <v>199.39614857411129</v>
      </c>
      <c r="H205" s="5">
        <f ca="1">INDEX(Choosen!J$13:N$73,B205,C205)</f>
        <v>4493103</v>
      </c>
      <c r="I205" s="5">
        <f ca="1">100*H205/H203</f>
        <v>1339.2418985621289</v>
      </c>
      <c r="J205" s="2"/>
      <c r="K205" s="2"/>
    </row>
    <row r="206" spans="2:11" x14ac:dyDescent="0.25">
      <c r="B206">
        <v>60</v>
      </c>
      <c r="C206">
        <v>1</v>
      </c>
      <c r="D206">
        <f t="shared" si="6"/>
        <v>296</v>
      </c>
      <c r="E206" t="s">
        <v>3</v>
      </c>
      <c r="F206" s="5">
        <f ca="1">INDEX(Choosen!C$13:G$73,B206,C206)</f>
        <v>4789887</v>
      </c>
      <c r="G206" s="5"/>
      <c r="H206" s="5">
        <f ca="1">INDEX(Choosen!J$13:N$73,B206,C206)</f>
        <v>1224353</v>
      </c>
      <c r="I206" s="5"/>
      <c r="J206" s="2"/>
      <c r="K206" s="2"/>
    </row>
    <row r="207" spans="2:11" x14ac:dyDescent="0.25">
      <c r="B207">
        <v>60</v>
      </c>
      <c r="C207">
        <v>3</v>
      </c>
      <c r="D207">
        <f t="shared" si="6"/>
        <v>298</v>
      </c>
      <c r="E207" t="s">
        <v>4</v>
      </c>
      <c r="F207" s="5">
        <f ca="1">INDEX(Choosen!C$13:G$73,B207,C207)</f>
        <v>7100043</v>
      </c>
      <c r="G207" s="5"/>
      <c r="H207" s="5">
        <f ca="1">INDEX(Choosen!J$13:N$73,B207,C207)</f>
        <v>2916411</v>
      </c>
      <c r="I207" s="5"/>
      <c r="J207" s="2"/>
      <c r="K207" s="2"/>
    </row>
    <row r="208" spans="2:11" x14ac:dyDescent="0.25">
      <c r="B208">
        <v>60</v>
      </c>
      <c r="C208">
        <v>5</v>
      </c>
      <c r="D208">
        <f t="shared" si="6"/>
        <v>300</v>
      </c>
      <c r="E208" t="s">
        <v>5</v>
      </c>
      <c r="F208" s="5">
        <f ca="1">INDEX(Choosen!C$13:G$73,B208,C208)</f>
        <v>9261375</v>
      </c>
      <c r="G208" s="5">
        <f ca="1">100*F208/F206</f>
        <v>193.35268243280061</v>
      </c>
      <c r="H208" s="5">
        <f ca="1">INDEX(Choosen!J$13:N$73,B208,C208)</f>
        <v>5288231</v>
      </c>
      <c r="I208" s="5">
        <f ca="1">100*H208/H206</f>
        <v>431.92045104638942</v>
      </c>
      <c r="J208" s="2"/>
      <c r="K208" s="2"/>
    </row>
    <row r="209" spans="2:11" x14ac:dyDescent="0.25">
      <c r="B209">
        <v>61</v>
      </c>
      <c r="C209">
        <v>1</v>
      </c>
      <c r="D209">
        <f t="shared" si="6"/>
        <v>301</v>
      </c>
      <c r="E209" t="s">
        <v>3</v>
      </c>
      <c r="F209" s="5">
        <f ca="1">INDEX(Choosen!C$13:G$73,B209,C209)</f>
        <v>2592415</v>
      </c>
      <c r="G209" s="5"/>
      <c r="H209" s="5">
        <f ca="1">INDEX(Choosen!J$13:N$73,B209,C209)</f>
        <v>484896</v>
      </c>
      <c r="I209" s="5"/>
      <c r="J209" s="2"/>
      <c r="K209" s="2"/>
    </row>
    <row r="210" spans="2:11" x14ac:dyDescent="0.25">
      <c r="B210">
        <v>61</v>
      </c>
      <c r="C210">
        <v>3</v>
      </c>
      <c r="D210">
        <f t="shared" si="6"/>
        <v>303</v>
      </c>
      <c r="E210" t="s">
        <v>4</v>
      </c>
      <c r="F210" s="5">
        <f ca="1">INDEX(Choosen!C$13:G$73,B210,C210)</f>
        <v>4100742</v>
      </c>
      <c r="G210" s="5"/>
      <c r="H210" s="5">
        <f ca="1">INDEX(Choosen!J$13:N$73,B210,C210)</f>
        <v>1372453</v>
      </c>
      <c r="I210" s="5"/>
      <c r="J210" s="2"/>
      <c r="K210" s="2"/>
    </row>
    <row r="211" spans="2:11" x14ac:dyDescent="0.25">
      <c r="B211">
        <v>61</v>
      </c>
      <c r="C211">
        <v>5</v>
      </c>
      <c r="D211">
        <f t="shared" si="6"/>
        <v>305</v>
      </c>
      <c r="E211" t="s">
        <v>5</v>
      </c>
      <c r="F211" s="5">
        <f ca="1">INDEX(Choosen!C$13:G$73,B211,C211)</f>
        <v>5224382</v>
      </c>
      <c r="G211" s="5">
        <f ca="1">100*F211/F209</f>
        <v>201.52568165205031</v>
      </c>
      <c r="H211" s="5">
        <f ca="1">INDEX(Choosen!J$13:N$73,B211,C211)</f>
        <v>3166843</v>
      </c>
      <c r="I211" s="5">
        <f ca="1">100*H211/H209</f>
        <v>653.09736520820957</v>
      </c>
      <c r="J211" s="2"/>
      <c r="K211" s="2"/>
    </row>
    <row r="212" spans="2:11" x14ac:dyDescent="0.25">
      <c r="F212" s="4"/>
      <c r="G212" s="5"/>
      <c r="H212" s="5"/>
      <c r="I212" s="5"/>
      <c r="J212" s="2"/>
      <c r="K212" s="2"/>
    </row>
    <row r="213" spans="2:11" x14ac:dyDescent="0.25">
      <c r="F213" s="4"/>
      <c r="G213" s="5"/>
      <c r="H213" s="5"/>
      <c r="I213" s="5"/>
      <c r="J213" s="2"/>
      <c r="K213" s="2"/>
    </row>
    <row r="214" spans="2:11" x14ac:dyDescent="0.25">
      <c r="F214" s="4"/>
      <c r="G214" s="5"/>
      <c r="H214" s="5"/>
      <c r="I214" s="5"/>
      <c r="J214" s="2"/>
      <c r="K214" s="2"/>
    </row>
    <row r="215" spans="2:11" x14ac:dyDescent="0.25">
      <c r="F215" s="4"/>
      <c r="G215" s="6"/>
      <c r="H215" s="6"/>
      <c r="I215" s="6"/>
      <c r="J215" s="2"/>
      <c r="K215" s="2"/>
    </row>
    <row r="216" spans="2:11" x14ac:dyDescent="0.25">
      <c r="F216" s="4"/>
      <c r="G216" s="5"/>
      <c r="H216" s="5"/>
      <c r="I216" s="5"/>
      <c r="J216" s="2"/>
      <c r="K216" s="2"/>
    </row>
    <row r="217" spans="2:11" x14ac:dyDescent="0.25">
      <c r="F217" s="4"/>
      <c r="G217" s="5"/>
      <c r="H217" s="5"/>
      <c r="I217" s="5"/>
      <c r="J217" s="2"/>
      <c r="K217" s="2"/>
    </row>
    <row r="218" spans="2:11" x14ac:dyDescent="0.25">
      <c r="F218" s="4"/>
      <c r="G218" s="5"/>
      <c r="H218" s="5"/>
      <c r="I218" s="5"/>
      <c r="J218" s="2"/>
      <c r="K218" s="2"/>
    </row>
    <row r="219" spans="2:11" x14ac:dyDescent="0.25">
      <c r="F219" s="4"/>
      <c r="G219" s="5"/>
      <c r="H219" s="5"/>
      <c r="I219" s="5"/>
      <c r="J219" s="2"/>
      <c r="K219" s="2"/>
    </row>
    <row r="220" spans="2:11" x14ac:dyDescent="0.25">
      <c r="F220" s="4"/>
      <c r="G220" s="5"/>
      <c r="H220" s="5"/>
      <c r="I220" s="5"/>
      <c r="J220" s="2"/>
      <c r="K220" s="2"/>
    </row>
    <row r="221" spans="2:11" x14ac:dyDescent="0.25">
      <c r="F221" s="4"/>
      <c r="G221" s="5"/>
      <c r="H221" s="5"/>
      <c r="I221" s="5"/>
      <c r="J221" s="2"/>
      <c r="K221" s="2"/>
    </row>
    <row r="222" spans="2:11" x14ac:dyDescent="0.25">
      <c r="F222" s="4"/>
      <c r="G222" s="5"/>
      <c r="H222" s="5"/>
      <c r="I222" s="5"/>
      <c r="J222" s="2"/>
      <c r="K222" s="2"/>
    </row>
    <row r="223" spans="2:11" x14ac:dyDescent="0.25">
      <c r="F223" s="4"/>
      <c r="G223" s="5"/>
      <c r="H223" s="5"/>
      <c r="I223" s="5"/>
      <c r="J223" s="2"/>
      <c r="K223" s="2"/>
    </row>
    <row r="224" spans="2:11" x14ac:dyDescent="0.25">
      <c r="F224" s="4"/>
      <c r="G224" s="6"/>
      <c r="H224" s="6"/>
      <c r="I224" s="6"/>
      <c r="J224" s="2"/>
      <c r="K224" s="2"/>
    </row>
    <row r="225" spans="6:11" x14ac:dyDescent="0.25">
      <c r="F225" s="4"/>
      <c r="G225" s="5"/>
      <c r="H225" s="5"/>
      <c r="I225" s="5"/>
      <c r="J225" s="2"/>
      <c r="K225" s="2"/>
    </row>
    <row r="226" spans="6:11" x14ac:dyDescent="0.25">
      <c r="F226" s="4"/>
      <c r="G226" s="5"/>
      <c r="H226" s="5"/>
      <c r="I226" s="5"/>
      <c r="J226" s="2"/>
      <c r="K226" s="2"/>
    </row>
    <row r="227" spans="6:11" x14ac:dyDescent="0.25">
      <c r="F227" s="4"/>
      <c r="G227" s="5"/>
      <c r="H227" s="5"/>
      <c r="I227" s="5"/>
      <c r="J227" s="2"/>
      <c r="K227" s="2"/>
    </row>
    <row r="228" spans="6:11" x14ac:dyDescent="0.25">
      <c r="F228" s="4"/>
      <c r="G228" s="5"/>
      <c r="H228" s="5"/>
      <c r="I228" s="5"/>
      <c r="J228" s="2"/>
      <c r="K228" s="2"/>
    </row>
    <row r="229" spans="6:11" x14ac:dyDescent="0.25">
      <c r="F229" s="4"/>
      <c r="G229" s="5"/>
      <c r="H229" s="5"/>
      <c r="I229" s="5"/>
      <c r="J229" s="2"/>
      <c r="K229" s="2"/>
    </row>
    <row r="230" spans="6:11" x14ac:dyDescent="0.25">
      <c r="F230" s="4"/>
      <c r="G230" s="5"/>
      <c r="H230" s="5"/>
      <c r="I230" s="5"/>
      <c r="J230" s="2"/>
      <c r="K230" s="2"/>
    </row>
    <row r="231" spans="6:11" x14ac:dyDescent="0.25">
      <c r="F231" s="4"/>
      <c r="G231" s="5"/>
      <c r="H231" s="5"/>
      <c r="I231" s="5"/>
      <c r="J231" s="2"/>
      <c r="K231" s="2"/>
    </row>
    <row r="232" spans="6:11" x14ac:dyDescent="0.25">
      <c r="F232" s="4"/>
      <c r="G232" s="5"/>
      <c r="H232" s="5"/>
      <c r="I232" s="5"/>
      <c r="J232" s="2"/>
      <c r="K232" s="2"/>
    </row>
    <row r="233" spans="6:11" x14ac:dyDescent="0.25">
      <c r="F233" s="4"/>
      <c r="G233" s="6"/>
      <c r="H233" s="6"/>
      <c r="I233" s="6"/>
      <c r="J233" s="2"/>
      <c r="K233" s="2"/>
    </row>
    <row r="234" spans="6:11" x14ac:dyDescent="0.25">
      <c r="F234" s="4"/>
      <c r="G234" s="5"/>
      <c r="H234" s="5"/>
      <c r="I234" s="5"/>
      <c r="J234" s="2"/>
      <c r="K234" s="2"/>
    </row>
    <row r="235" spans="6:11" x14ac:dyDescent="0.25">
      <c r="F235" s="4"/>
      <c r="G235" s="5"/>
      <c r="H235" s="5"/>
      <c r="I235" s="5"/>
      <c r="J235" s="2"/>
      <c r="K235" s="2"/>
    </row>
    <row r="236" spans="6:11" x14ac:dyDescent="0.25">
      <c r="F236" s="4"/>
      <c r="G236" s="5"/>
      <c r="H236" s="5"/>
      <c r="I236" s="5"/>
      <c r="J236" s="2"/>
      <c r="K236" s="2"/>
    </row>
    <row r="237" spans="6:11" x14ac:dyDescent="0.25">
      <c r="F237" s="4"/>
      <c r="G237" s="5"/>
      <c r="H237" s="5"/>
      <c r="I237" s="5"/>
      <c r="J237" s="2"/>
      <c r="K237" s="2"/>
    </row>
    <row r="238" spans="6:11" x14ac:dyDescent="0.25">
      <c r="F238" s="4"/>
      <c r="G238" s="5"/>
      <c r="H238" s="5"/>
      <c r="I238" s="5"/>
      <c r="J238" s="2"/>
      <c r="K238" s="2"/>
    </row>
    <row r="239" spans="6:11" x14ac:dyDescent="0.25">
      <c r="F239" s="4"/>
      <c r="G239" s="5"/>
      <c r="H239" s="5"/>
      <c r="I239" s="5"/>
      <c r="J239" s="2"/>
      <c r="K239" s="2"/>
    </row>
    <row r="240" spans="6:11" x14ac:dyDescent="0.25">
      <c r="F240" s="4"/>
      <c r="G240" s="5"/>
      <c r="H240" s="5"/>
      <c r="I240" s="5"/>
      <c r="J240" s="2"/>
      <c r="K240" s="2"/>
    </row>
    <row r="241" spans="6:11" x14ac:dyDescent="0.25">
      <c r="F241" s="4"/>
      <c r="G241" s="5"/>
      <c r="H241" s="5"/>
      <c r="I241" s="5"/>
      <c r="J241" s="2"/>
      <c r="K241" s="2"/>
    </row>
    <row r="242" spans="6:11" x14ac:dyDescent="0.25">
      <c r="F242" s="4"/>
      <c r="G242" s="6"/>
      <c r="H242" s="6"/>
      <c r="I242" s="6"/>
      <c r="J242" s="2"/>
      <c r="K242" s="2"/>
    </row>
    <row r="243" spans="6:11" x14ac:dyDescent="0.25">
      <c r="F243" s="4"/>
      <c r="G243" s="5"/>
      <c r="H243" s="5"/>
      <c r="I243" s="5"/>
      <c r="J243" s="2"/>
      <c r="K243" s="2"/>
    </row>
    <row r="244" spans="6:11" x14ac:dyDescent="0.25">
      <c r="F244" s="4"/>
      <c r="G244" s="5"/>
      <c r="H244" s="5"/>
      <c r="I244" s="5"/>
      <c r="J244" s="2"/>
      <c r="K244" s="2"/>
    </row>
    <row r="245" spans="6:11" x14ac:dyDescent="0.25">
      <c r="F245" s="4"/>
      <c r="G245" s="5"/>
      <c r="H245" s="5"/>
      <c r="I245" s="5"/>
      <c r="J245" s="2"/>
      <c r="K245" s="2"/>
    </row>
    <row r="246" spans="6:11" x14ac:dyDescent="0.25">
      <c r="F246" s="4"/>
      <c r="G246" s="5"/>
      <c r="H246" s="5"/>
      <c r="I246" s="5"/>
      <c r="J246" s="2"/>
      <c r="K246" s="2"/>
    </row>
    <row r="247" spans="6:11" x14ac:dyDescent="0.25">
      <c r="F247" s="4"/>
      <c r="G247" s="5"/>
      <c r="H247" s="5"/>
      <c r="I247" s="5"/>
      <c r="J247" s="2"/>
      <c r="K247" s="2"/>
    </row>
    <row r="248" spans="6:11" x14ac:dyDescent="0.25">
      <c r="F248" s="4"/>
      <c r="G248" s="5"/>
      <c r="H248" s="5"/>
      <c r="I248" s="5"/>
      <c r="J248" s="2"/>
      <c r="K248" s="2"/>
    </row>
    <row r="249" spans="6:11" x14ac:dyDescent="0.25">
      <c r="F249" s="4"/>
      <c r="G249" s="5"/>
      <c r="H249" s="5"/>
      <c r="I249" s="5"/>
      <c r="J249" s="2"/>
      <c r="K249" s="2"/>
    </row>
    <row r="250" spans="6:11" x14ac:dyDescent="0.25">
      <c r="F250" s="4"/>
      <c r="G250" s="5"/>
      <c r="H250" s="5"/>
      <c r="I250" s="5"/>
      <c r="J250" s="2"/>
      <c r="K250" s="2"/>
    </row>
    <row r="251" spans="6:11" x14ac:dyDescent="0.25">
      <c r="F251" s="4"/>
      <c r="G251" s="6"/>
      <c r="H251" s="6"/>
      <c r="I251" s="6"/>
      <c r="J251" s="2"/>
      <c r="K251" s="2"/>
    </row>
    <row r="252" spans="6:11" x14ac:dyDescent="0.25">
      <c r="F252" s="4"/>
      <c r="G252" s="5"/>
      <c r="H252" s="5"/>
      <c r="I252" s="5"/>
      <c r="J252" s="2"/>
      <c r="K252" s="2"/>
    </row>
    <row r="253" spans="6:11" x14ac:dyDescent="0.25">
      <c r="F253" s="4"/>
      <c r="G253" s="5"/>
      <c r="H253" s="5"/>
      <c r="I253" s="5"/>
      <c r="J253" s="2"/>
      <c r="K253" s="2"/>
    </row>
    <row r="254" spans="6:11" x14ac:dyDescent="0.25">
      <c r="F254" s="4"/>
      <c r="G254" s="5"/>
      <c r="H254" s="5"/>
      <c r="I254" s="5"/>
      <c r="J254" s="2"/>
      <c r="K254" s="2"/>
    </row>
    <row r="255" spans="6:11" x14ac:dyDescent="0.25">
      <c r="F255" s="4"/>
      <c r="G255" s="5"/>
      <c r="H255" s="5"/>
      <c r="I255" s="5"/>
      <c r="J255" s="2"/>
      <c r="K255" s="2"/>
    </row>
    <row r="256" spans="6:11" x14ac:dyDescent="0.25">
      <c r="F256" s="4"/>
      <c r="G256" s="5"/>
      <c r="H256" s="5"/>
      <c r="I256" s="5"/>
      <c r="J256" s="2"/>
      <c r="K256" s="2"/>
    </row>
    <row r="257" spans="6:11" x14ac:dyDescent="0.25">
      <c r="F257" s="4"/>
      <c r="G257" s="5"/>
      <c r="H257" s="5"/>
      <c r="I257" s="5"/>
      <c r="J257" s="2"/>
      <c r="K257" s="2"/>
    </row>
    <row r="258" spans="6:11" x14ac:dyDescent="0.25">
      <c r="F258" s="4"/>
      <c r="G258" s="5"/>
      <c r="H258" s="5"/>
      <c r="I258" s="5"/>
      <c r="J258" s="2"/>
      <c r="K258" s="2"/>
    </row>
    <row r="259" spans="6:11" x14ac:dyDescent="0.25">
      <c r="F259" s="4"/>
      <c r="G259" s="5"/>
      <c r="H259" s="5"/>
      <c r="I259" s="5"/>
      <c r="J259" s="2"/>
      <c r="K259" s="2"/>
    </row>
    <row r="260" spans="6:11" x14ac:dyDescent="0.25">
      <c r="F260" s="4"/>
      <c r="G260" s="6"/>
      <c r="H260" s="6"/>
      <c r="I260" s="6"/>
      <c r="J260" s="2"/>
      <c r="K260" s="2"/>
    </row>
    <row r="261" spans="6:11" x14ac:dyDescent="0.25">
      <c r="F261" s="4"/>
      <c r="G261" s="5"/>
      <c r="H261" s="5"/>
      <c r="I261" s="5"/>
      <c r="J261" s="2"/>
      <c r="K261" s="2"/>
    </row>
    <row r="262" spans="6:11" x14ac:dyDescent="0.25">
      <c r="F262" s="4"/>
      <c r="G262" s="5"/>
      <c r="H262" s="5"/>
      <c r="I262" s="5"/>
      <c r="J262" s="2"/>
      <c r="K262" s="2"/>
    </row>
    <row r="263" spans="6:11" x14ac:dyDescent="0.25">
      <c r="F263" s="4"/>
      <c r="G263" s="5"/>
      <c r="H263" s="5"/>
      <c r="I263" s="5"/>
      <c r="J263" s="2"/>
      <c r="K263" s="2"/>
    </row>
    <row r="264" spans="6:11" x14ac:dyDescent="0.25">
      <c r="F264" s="4"/>
      <c r="G264" s="5"/>
      <c r="H264" s="5"/>
      <c r="I264" s="5"/>
      <c r="J264" s="2"/>
      <c r="K264" s="2"/>
    </row>
    <row r="265" spans="6:11" x14ac:dyDescent="0.25">
      <c r="F265" s="4"/>
      <c r="G265" s="5"/>
      <c r="H265" s="5"/>
      <c r="I265" s="5"/>
      <c r="J265" s="2"/>
      <c r="K265" s="2"/>
    </row>
    <row r="266" spans="6:11" x14ac:dyDescent="0.25">
      <c r="F266" s="4"/>
      <c r="G266" s="5"/>
      <c r="H266" s="5"/>
      <c r="I266" s="5"/>
      <c r="J266" s="2"/>
      <c r="K266" s="2"/>
    </row>
    <row r="267" spans="6:11" x14ac:dyDescent="0.25">
      <c r="F267" s="4"/>
      <c r="G267" s="5"/>
      <c r="H267" s="5"/>
      <c r="I267" s="5"/>
      <c r="J267" s="2"/>
      <c r="K267" s="2"/>
    </row>
    <row r="268" spans="6:11" x14ac:dyDescent="0.25">
      <c r="F268" s="4"/>
      <c r="G268" s="5"/>
      <c r="H268" s="5"/>
      <c r="I268" s="5"/>
      <c r="J268" s="2"/>
      <c r="K268" s="2"/>
    </row>
    <row r="269" spans="6:11" x14ac:dyDescent="0.25">
      <c r="F269" s="4"/>
      <c r="G269" s="6"/>
      <c r="H269" s="6"/>
      <c r="I269" s="6"/>
      <c r="J269" s="2"/>
      <c r="K269" s="2"/>
    </row>
    <row r="270" spans="6:11" x14ac:dyDescent="0.25">
      <c r="F270" s="4"/>
      <c r="G270" s="5"/>
      <c r="H270" s="5"/>
      <c r="I270" s="5"/>
      <c r="J270" s="2"/>
      <c r="K270" s="2"/>
    </row>
    <row r="271" spans="6:11" x14ac:dyDescent="0.25">
      <c r="F271" s="4"/>
      <c r="G271" s="5"/>
      <c r="H271" s="5"/>
      <c r="I271" s="5"/>
      <c r="J271" s="2"/>
      <c r="K271" s="2"/>
    </row>
    <row r="272" spans="6:11" x14ac:dyDescent="0.25">
      <c r="F272" s="4"/>
      <c r="G272" s="5"/>
      <c r="H272" s="5"/>
      <c r="I272" s="5"/>
      <c r="J272" s="2"/>
      <c r="K272" s="2"/>
    </row>
    <row r="273" spans="6:11" x14ac:dyDescent="0.25">
      <c r="F273" s="4"/>
      <c r="G273" s="5"/>
      <c r="H273" s="5"/>
      <c r="I273" s="5"/>
      <c r="J273" s="2"/>
      <c r="K273" s="2"/>
    </row>
    <row r="274" spans="6:11" x14ac:dyDescent="0.25">
      <c r="F274" s="4"/>
      <c r="G274" s="5"/>
      <c r="H274" s="5"/>
      <c r="I274" s="5"/>
      <c r="J274" s="2"/>
      <c r="K274" s="2"/>
    </row>
    <row r="275" spans="6:11" x14ac:dyDescent="0.25">
      <c r="F275" s="4"/>
      <c r="G275" s="5"/>
      <c r="H275" s="5"/>
      <c r="I275" s="5"/>
      <c r="J275" s="2"/>
      <c r="K275" s="2"/>
    </row>
    <row r="276" spans="6:11" x14ac:dyDescent="0.25">
      <c r="F276" s="4"/>
      <c r="G276" s="5"/>
      <c r="H276" s="5"/>
      <c r="I276" s="5"/>
      <c r="J276" s="2"/>
      <c r="K276" s="2"/>
    </row>
    <row r="277" spans="6:11" x14ac:dyDescent="0.25">
      <c r="F277" s="4"/>
      <c r="G277" s="5"/>
      <c r="H277" s="5"/>
      <c r="I277" s="5"/>
      <c r="J277" s="2"/>
      <c r="K277" s="2"/>
    </row>
    <row r="278" spans="6:11" x14ac:dyDescent="0.25">
      <c r="F278" s="4"/>
      <c r="G278" s="6"/>
      <c r="H278" s="6"/>
      <c r="I278" s="6"/>
      <c r="J278" s="2"/>
      <c r="K278" s="2"/>
    </row>
    <row r="279" spans="6:11" x14ac:dyDescent="0.25">
      <c r="F279" s="4"/>
      <c r="G279" s="5"/>
      <c r="H279" s="5"/>
      <c r="I279" s="5"/>
      <c r="J279" s="2"/>
      <c r="K279" s="2"/>
    </row>
    <row r="280" spans="6:11" x14ac:dyDescent="0.25">
      <c r="F280" s="4"/>
      <c r="G280" s="5"/>
      <c r="H280" s="5"/>
      <c r="I280" s="5"/>
      <c r="J280" s="2"/>
      <c r="K280" s="2"/>
    </row>
    <row r="281" spans="6:11" x14ac:dyDescent="0.25">
      <c r="F281" s="4"/>
      <c r="G281" s="5"/>
      <c r="H281" s="5"/>
      <c r="I281" s="5"/>
      <c r="J281" s="2"/>
      <c r="K281" s="2"/>
    </row>
    <row r="282" spans="6:11" x14ac:dyDescent="0.25">
      <c r="F282" s="4"/>
      <c r="G282" s="5"/>
      <c r="H282" s="5"/>
      <c r="I282" s="5"/>
      <c r="J282" s="2"/>
      <c r="K282" s="2"/>
    </row>
    <row r="283" spans="6:11" x14ac:dyDescent="0.25">
      <c r="F283" s="4"/>
      <c r="G283" s="5"/>
      <c r="H283" s="5"/>
      <c r="I283" s="5"/>
      <c r="J283" s="2"/>
      <c r="K283" s="2"/>
    </row>
    <row r="284" spans="6:11" x14ac:dyDescent="0.25">
      <c r="F284" s="4"/>
      <c r="G284" s="5"/>
      <c r="H284" s="5"/>
      <c r="I284" s="5"/>
      <c r="J284" s="2"/>
      <c r="K284" s="2"/>
    </row>
    <row r="285" spans="6:11" x14ac:dyDescent="0.25">
      <c r="F285" s="4"/>
      <c r="G285" s="5"/>
      <c r="H285" s="5"/>
      <c r="I285" s="5"/>
      <c r="J285" s="2"/>
      <c r="K285" s="2"/>
    </row>
    <row r="286" spans="6:11" x14ac:dyDescent="0.25">
      <c r="F286" s="4"/>
      <c r="G286" s="5"/>
      <c r="H286" s="5"/>
      <c r="I286" s="5"/>
      <c r="J286" s="2"/>
      <c r="K286" s="2"/>
    </row>
    <row r="287" spans="6:11" x14ac:dyDescent="0.25">
      <c r="F287" s="4"/>
      <c r="G287" s="6"/>
      <c r="H287" s="6"/>
      <c r="I287" s="6"/>
      <c r="J287" s="2"/>
      <c r="K287" s="2"/>
    </row>
    <row r="288" spans="6:11" x14ac:dyDescent="0.25">
      <c r="F288" s="4"/>
      <c r="G288" s="5"/>
      <c r="H288" s="5"/>
      <c r="I288" s="5"/>
      <c r="J288" s="2"/>
      <c r="K288" s="2"/>
    </row>
    <row r="289" spans="6:11" x14ac:dyDescent="0.25">
      <c r="F289" s="4"/>
      <c r="G289" s="5"/>
      <c r="H289" s="5"/>
      <c r="I289" s="5"/>
      <c r="J289" s="2"/>
      <c r="K289" s="2"/>
    </row>
    <row r="290" spans="6:11" x14ac:dyDescent="0.25">
      <c r="F290" s="4"/>
      <c r="G290" s="5"/>
      <c r="H290" s="5"/>
      <c r="I290" s="5"/>
      <c r="J290" s="2"/>
      <c r="K290" s="2"/>
    </row>
    <row r="291" spans="6:11" x14ac:dyDescent="0.25">
      <c r="F291" s="4"/>
      <c r="G291" s="5"/>
      <c r="H291" s="5"/>
      <c r="I291" s="5"/>
      <c r="J291" s="2"/>
      <c r="K291" s="2"/>
    </row>
    <row r="292" spans="6:11" x14ac:dyDescent="0.25">
      <c r="F292" s="4"/>
      <c r="G292" s="5"/>
      <c r="H292" s="5"/>
      <c r="I292" s="5"/>
      <c r="J292" s="2"/>
      <c r="K292" s="2"/>
    </row>
    <row r="293" spans="6:11" x14ac:dyDescent="0.25">
      <c r="F293" s="4"/>
      <c r="G293" s="5"/>
      <c r="H293" s="5"/>
      <c r="I293" s="5"/>
      <c r="J293" s="2"/>
      <c r="K293" s="2"/>
    </row>
    <row r="294" spans="6:11" x14ac:dyDescent="0.25">
      <c r="F294" s="4"/>
      <c r="G294" s="5"/>
      <c r="H294" s="5"/>
      <c r="I294" s="5"/>
      <c r="J294" s="2"/>
      <c r="K294" s="2"/>
    </row>
    <row r="295" spans="6:11" x14ac:dyDescent="0.25">
      <c r="F295" s="4"/>
      <c r="G295" s="5"/>
      <c r="H295" s="5"/>
      <c r="I295" s="5"/>
      <c r="J295" s="2"/>
      <c r="K295" s="2"/>
    </row>
    <row r="296" spans="6:11" x14ac:dyDescent="0.25">
      <c r="F296" s="4"/>
      <c r="G296" s="6"/>
      <c r="H296" s="6"/>
      <c r="I296" s="6"/>
      <c r="J296" s="2"/>
      <c r="K296" s="2"/>
    </row>
    <row r="297" spans="6:11" x14ac:dyDescent="0.25">
      <c r="F297" s="4"/>
      <c r="G297" s="5"/>
      <c r="H297" s="5"/>
      <c r="I297" s="5"/>
      <c r="J297" s="2"/>
      <c r="K297" s="2"/>
    </row>
    <row r="298" spans="6:11" x14ac:dyDescent="0.25">
      <c r="F298" s="4"/>
      <c r="G298" s="2"/>
      <c r="H298" s="2"/>
      <c r="I298" s="2"/>
      <c r="J298" s="2"/>
      <c r="K298" s="2"/>
    </row>
    <row r="299" spans="6:11" x14ac:dyDescent="0.25">
      <c r="F299" s="4"/>
      <c r="G299" s="2"/>
      <c r="H299" s="2"/>
      <c r="I299" s="2"/>
      <c r="J299" s="2"/>
      <c r="K299" s="2"/>
    </row>
    <row r="300" spans="6:11" x14ac:dyDescent="0.25">
      <c r="F300" s="4"/>
      <c r="G300" s="2"/>
      <c r="H300" s="2"/>
      <c r="I300" s="2"/>
      <c r="J300" s="2"/>
      <c r="K300" s="2"/>
    </row>
    <row r="301" spans="6:11" x14ac:dyDescent="0.25">
      <c r="F301" s="4"/>
      <c r="G301" s="2"/>
      <c r="H301" s="2"/>
      <c r="I301" s="2"/>
      <c r="J301" s="2"/>
      <c r="K301" s="2"/>
    </row>
    <row r="302" spans="6:11" x14ac:dyDescent="0.25">
      <c r="F302" s="4"/>
      <c r="G302" s="2"/>
      <c r="H302" s="2"/>
      <c r="I302" s="2"/>
      <c r="J302" s="2"/>
      <c r="K302" s="2"/>
    </row>
    <row r="303" spans="6:11" x14ac:dyDescent="0.25">
      <c r="F303" s="4"/>
      <c r="G303" s="2"/>
      <c r="H303" s="2"/>
      <c r="I303" s="2"/>
      <c r="J303" s="2"/>
      <c r="K303" s="2"/>
    </row>
    <row r="304" spans="6:11" x14ac:dyDescent="0.25">
      <c r="F304" s="4"/>
      <c r="G304" s="5"/>
      <c r="H304" s="5"/>
      <c r="I304" s="5"/>
      <c r="J304" s="2"/>
      <c r="K304" s="2"/>
    </row>
    <row r="305" spans="6:11" x14ac:dyDescent="0.25">
      <c r="F305" s="4"/>
      <c r="G305" s="6"/>
      <c r="H305" s="6"/>
      <c r="I305" s="6"/>
      <c r="J305" s="2"/>
      <c r="K305" s="2"/>
    </row>
    <row r="306" spans="6:11" x14ac:dyDescent="0.25">
      <c r="F306" s="4"/>
      <c r="G306" s="5"/>
      <c r="H306" s="5"/>
      <c r="I306" s="5"/>
      <c r="J306" s="2"/>
      <c r="K306" s="2"/>
    </row>
    <row r="307" spans="6:11" x14ac:dyDescent="0.25">
      <c r="F307" s="4"/>
      <c r="G307" s="5"/>
      <c r="H307" s="5"/>
      <c r="I307" s="5"/>
      <c r="J307" s="2"/>
      <c r="K307" s="2"/>
    </row>
    <row r="308" spans="6:11" x14ac:dyDescent="0.25">
      <c r="F308" s="4"/>
      <c r="G308" s="5"/>
      <c r="H308" s="5"/>
      <c r="I308" s="5"/>
      <c r="J308" s="2"/>
      <c r="K308" s="2"/>
    </row>
    <row r="309" spans="6:11" x14ac:dyDescent="0.25">
      <c r="F309" s="4"/>
      <c r="G309" s="5"/>
      <c r="H309" s="5"/>
      <c r="I309" s="5"/>
      <c r="J309" s="2"/>
      <c r="K309" s="2"/>
    </row>
    <row r="310" spans="6:11" x14ac:dyDescent="0.25">
      <c r="F310" s="4"/>
      <c r="G310" s="5"/>
      <c r="H310" s="5"/>
      <c r="I310" s="5"/>
      <c r="J310" s="2"/>
      <c r="K310" s="2"/>
    </row>
    <row r="311" spans="6:11" x14ac:dyDescent="0.25">
      <c r="F311" s="4"/>
      <c r="G311" s="5"/>
      <c r="H311" s="5"/>
      <c r="I311" s="5"/>
      <c r="J311" s="2"/>
      <c r="K311" s="2"/>
    </row>
    <row r="312" spans="6:11" x14ac:dyDescent="0.25">
      <c r="F312" s="4"/>
      <c r="G312" s="5"/>
      <c r="H312" s="5"/>
      <c r="I312" s="5"/>
      <c r="J312" s="2"/>
      <c r="K312" s="2"/>
    </row>
    <row r="313" spans="6:11" x14ac:dyDescent="0.25">
      <c r="F313" s="4"/>
      <c r="G313" s="5"/>
      <c r="H313" s="5"/>
      <c r="I313" s="5"/>
      <c r="J313" s="2"/>
      <c r="K313" s="2"/>
    </row>
    <row r="314" spans="6:11" x14ac:dyDescent="0.25">
      <c r="F314" s="4"/>
      <c r="G314" s="6"/>
      <c r="H314" s="6"/>
      <c r="I314" s="6"/>
      <c r="J314" s="2"/>
      <c r="K314" s="2"/>
    </row>
    <row r="315" spans="6:11" x14ac:dyDescent="0.25">
      <c r="F315" s="4"/>
      <c r="G315" s="5"/>
      <c r="H315" s="5"/>
      <c r="I315" s="5"/>
      <c r="J315" s="2"/>
      <c r="K315" s="2"/>
    </row>
    <row r="316" spans="6:11" x14ac:dyDescent="0.25">
      <c r="F316" s="4"/>
      <c r="G316" s="5"/>
      <c r="H316" s="5"/>
      <c r="I316" s="5"/>
      <c r="J316" s="2"/>
      <c r="K316" s="2"/>
    </row>
    <row r="317" spans="6:11" x14ac:dyDescent="0.25">
      <c r="F317" s="4"/>
      <c r="G317" s="5"/>
      <c r="H317" s="5"/>
      <c r="I317" s="5"/>
      <c r="J317" s="2"/>
      <c r="K317" s="2"/>
    </row>
    <row r="318" spans="6:11" x14ac:dyDescent="0.25">
      <c r="F318" s="4"/>
      <c r="G318" s="5"/>
      <c r="H318" s="5"/>
      <c r="I318" s="5"/>
      <c r="J318" s="2"/>
      <c r="K318" s="2"/>
    </row>
    <row r="319" spans="6:11" x14ac:dyDescent="0.25">
      <c r="F319" s="4"/>
      <c r="G319" s="5"/>
      <c r="H319" s="5"/>
      <c r="I319" s="5"/>
      <c r="J319" s="2"/>
      <c r="K319" s="2"/>
    </row>
    <row r="320" spans="6:11" x14ac:dyDescent="0.25">
      <c r="F320" s="4"/>
      <c r="G320" s="5"/>
      <c r="H320" s="5"/>
      <c r="I320" s="5"/>
      <c r="J320" s="2"/>
      <c r="K320" s="2"/>
    </row>
    <row r="321" spans="6:11" x14ac:dyDescent="0.25">
      <c r="F321" s="4"/>
      <c r="G321" s="5"/>
      <c r="H321" s="5"/>
      <c r="I321" s="5"/>
      <c r="J321" s="2"/>
      <c r="K321" s="2"/>
    </row>
    <row r="322" spans="6:11" x14ac:dyDescent="0.25">
      <c r="F322" s="4"/>
      <c r="G322" s="5"/>
      <c r="H322" s="5"/>
      <c r="I322" s="5"/>
      <c r="J322" s="2"/>
      <c r="K322" s="2"/>
    </row>
    <row r="323" spans="6:11" x14ac:dyDescent="0.25">
      <c r="F323" s="4"/>
      <c r="G323" s="6"/>
      <c r="H323" s="6"/>
      <c r="I323" s="6"/>
      <c r="J323" s="2"/>
      <c r="K323" s="2"/>
    </row>
    <row r="324" spans="6:11" x14ac:dyDescent="0.25">
      <c r="F324" s="4"/>
      <c r="G324" s="5"/>
      <c r="H324" s="5"/>
      <c r="I324" s="5"/>
      <c r="J324" s="2"/>
      <c r="K324" s="2"/>
    </row>
    <row r="325" spans="6:11" x14ac:dyDescent="0.25">
      <c r="F325" s="4"/>
      <c r="G325" s="5"/>
      <c r="H325" s="5"/>
      <c r="I325" s="5"/>
      <c r="J325" s="2"/>
      <c r="K325" s="2"/>
    </row>
    <row r="326" spans="6:11" x14ac:dyDescent="0.25">
      <c r="F326" s="4"/>
      <c r="G326" s="5"/>
      <c r="H326" s="5"/>
      <c r="I326" s="5"/>
      <c r="J326" s="2"/>
      <c r="K326" s="2"/>
    </row>
    <row r="327" spans="6:11" x14ac:dyDescent="0.25">
      <c r="F327" s="4"/>
      <c r="G327" s="5"/>
      <c r="H327" s="5"/>
      <c r="I327" s="5"/>
      <c r="J327" s="2"/>
      <c r="K327" s="2"/>
    </row>
    <row r="328" spans="6:11" x14ac:dyDescent="0.25">
      <c r="F328" s="4"/>
      <c r="G328" s="5"/>
      <c r="H328" s="5"/>
      <c r="I328" s="5"/>
      <c r="J328" s="2"/>
      <c r="K328" s="2"/>
    </row>
    <row r="329" spans="6:11" x14ac:dyDescent="0.25">
      <c r="F329" s="4"/>
      <c r="G329" s="5"/>
      <c r="H329" s="5"/>
      <c r="I329" s="5"/>
      <c r="J329" s="2"/>
      <c r="K329" s="2"/>
    </row>
    <row r="330" spans="6:11" x14ac:dyDescent="0.25">
      <c r="F330" s="4"/>
      <c r="G330" s="5"/>
      <c r="H330" s="5"/>
      <c r="I330" s="5"/>
      <c r="J330" s="2"/>
      <c r="K330" s="2"/>
    </row>
    <row r="331" spans="6:11" x14ac:dyDescent="0.25">
      <c r="F331" s="4"/>
      <c r="G331" s="5"/>
      <c r="H331" s="5"/>
      <c r="I331" s="5"/>
      <c r="J331" s="2"/>
      <c r="K331" s="2"/>
    </row>
    <row r="332" spans="6:11" x14ac:dyDescent="0.25">
      <c r="F332" s="4"/>
      <c r="G332" s="6"/>
      <c r="H332" s="6"/>
      <c r="I332" s="6"/>
      <c r="J332" s="2"/>
      <c r="K332" s="2"/>
    </row>
    <row r="333" spans="6:11" x14ac:dyDescent="0.25">
      <c r="F333" s="4"/>
      <c r="G333" s="5"/>
      <c r="H333" s="5"/>
      <c r="I333" s="5"/>
      <c r="J333" s="2"/>
      <c r="K333" s="2"/>
    </row>
    <row r="334" spans="6:11" x14ac:dyDescent="0.25">
      <c r="F334" s="4"/>
      <c r="G334" s="5"/>
      <c r="H334" s="5"/>
      <c r="I334" s="5"/>
      <c r="J334" s="2"/>
      <c r="K334" s="2"/>
    </row>
    <row r="335" spans="6:11" x14ac:dyDescent="0.25">
      <c r="F335" s="4"/>
      <c r="G335" s="5"/>
      <c r="H335" s="5"/>
      <c r="I335" s="5"/>
      <c r="J335" s="2"/>
      <c r="K335" s="2"/>
    </row>
    <row r="336" spans="6:11" x14ac:dyDescent="0.25">
      <c r="F336" s="4"/>
      <c r="G336" s="5"/>
      <c r="H336" s="5"/>
      <c r="I336" s="5"/>
      <c r="J336" s="2"/>
      <c r="K336" s="2"/>
    </row>
    <row r="337" spans="6:11" x14ac:dyDescent="0.25">
      <c r="F337" s="4"/>
      <c r="G337" s="5"/>
      <c r="H337" s="5"/>
      <c r="I337" s="5"/>
      <c r="J337" s="2"/>
      <c r="K337" s="2"/>
    </row>
    <row r="338" spans="6:11" x14ac:dyDescent="0.25">
      <c r="F338" s="4"/>
      <c r="G338" s="5"/>
      <c r="H338" s="5"/>
      <c r="I338" s="5"/>
      <c r="J338" s="2"/>
      <c r="K338" s="2"/>
    </row>
    <row r="339" spans="6:11" x14ac:dyDescent="0.25">
      <c r="F339" s="4"/>
      <c r="G339" s="5"/>
      <c r="H339" s="5"/>
      <c r="I339" s="5"/>
      <c r="J339" s="2"/>
      <c r="K339" s="2"/>
    </row>
    <row r="340" spans="6:11" x14ac:dyDescent="0.25">
      <c r="F340" s="4"/>
      <c r="G340" s="5"/>
      <c r="H340" s="5"/>
      <c r="I340" s="5"/>
      <c r="J340" s="2"/>
      <c r="K340" s="2"/>
    </row>
    <row r="341" spans="6:11" x14ac:dyDescent="0.25">
      <c r="F341" s="4"/>
      <c r="G341" s="6"/>
      <c r="H341" s="6"/>
      <c r="I341" s="6"/>
      <c r="J341" s="2"/>
      <c r="K341" s="2"/>
    </row>
    <row r="342" spans="6:11" x14ac:dyDescent="0.25">
      <c r="F342" s="4"/>
      <c r="G342" s="5"/>
      <c r="H342" s="5"/>
      <c r="I342" s="5"/>
      <c r="J342" s="2"/>
      <c r="K342" s="2"/>
    </row>
    <row r="343" spans="6:11" x14ac:dyDescent="0.25">
      <c r="F343" s="4"/>
      <c r="G343" s="5"/>
      <c r="H343" s="5"/>
      <c r="I343" s="5"/>
      <c r="J343" s="2"/>
      <c r="K343" s="2"/>
    </row>
    <row r="344" spans="6:11" x14ac:dyDescent="0.25">
      <c r="F344" s="4"/>
      <c r="G344" s="5"/>
      <c r="H344" s="5"/>
      <c r="I344" s="5"/>
      <c r="J344" s="2"/>
      <c r="K344" s="2"/>
    </row>
    <row r="345" spans="6:11" x14ac:dyDescent="0.25">
      <c r="F345" s="4"/>
      <c r="G345" s="5"/>
      <c r="H345" s="5"/>
      <c r="I345" s="5"/>
      <c r="J345" s="2"/>
      <c r="K345" s="2"/>
    </row>
    <row r="346" spans="6:11" x14ac:dyDescent="0.25">
      <c r="F346" s="4"/>
      <c r="G346" s="5"/>
      <c r="H346" s="5"/>
      <c r="I346" s="5"/>
      <c r="J346" s="2"/>
      <c r="K346" s="2"/>
    </row>
    <row r="347" spans="6:11" x14ac:dyDescent="0.25">
      <c r="F347" s="4"/>
      <c r="G347" s="5"/>
      <c r="H347" s="5"/>
      <c r="I347" s="5"/>
      <c r="J347" s="2"/>
      <c r="K347" s="2"/>
    </row>
    <row r="348" spans="6:11" x14ac:dyDescent="0.25">
      <c r="F348" s="4"/>
      <c r="G348" s="5"/>
      <c r="H348" s="5"/>
      <c r="I348" s="5"/>
      <c r="J348" s="2"/>
      <c r="K348" s="2"/>
    </row>
    <row r="349" spans="6:11" x14ac:dyDescent="0.25">
      <c r="F349" s="4"/>
      <c r="G349" s="5"/>
      <c r="H349" s="5"/>
      <c r="I349" s="5"/>
      <c r="J349" s="2"/>
      <c r="K349" s="2"/>
    </row>
    <row r="350" spans="6:11" x14ac:dyDescent="0.25">
      <c r="F350" s="4"/>
      <c r="G350" s="6"/>
      <c r="H350" s="6"/>
      <c r="I350" s="6"/>
      <c r="J350" s="2"/>
      <c r="K350" s="2"/>
    </row>
    <row r="351" spans="6:11" x14ac:dyDescent="0.25">
      <c r="F351" s="4"/>
      <c r="G351" s="5"/>
      <c r="H351" s="5"/>
      <c r="I351" s="5"/>
      <c r="J351" s="2"/>
      <c r="K351" s="2"/>
    </row>
    <row r="352" spans="6:11" x14ac:dyDescent="0.25">
      <c r="F352" s="4"/>
      <c r="G352" s="5"/>
      <c r="H352" s="5"/>
      <c r="I352" s="5"/>
      <c r="J352" s="2"/>
      <c r="K352" s="2"/>
    </row>
    <row r="353" spans="6:11" x14ac:dyDescent="0.25">
      <c r="F353" s="4"/>
      <c r="G353" s="5"/>
      <c r="H353" s="5"/>
      <c r="I353" s="5"/>
      <c r="J353" s="2"/>
      <c r="K353" s="2"/>
    </row>
    <row r="354" spans="6:11" x14ac:dyDescent="0.25">
      <c r="F354" s="4"/>
      <c r="G354" s="5"/>
      <c r="H354" s="5"/>
      <c r="I354" s="5"/>
      <c r="J354" s="2"/>
      <c r="K354" s="2"/>
    </row>
    <row r="355" spans="6:11" x14ac:dyDescent="0.25">
      <c r="F355" s="4"/>
      <c r="G355" s="5"/>
      <c r="H355" s="5"/>
      <c r="I355" s="5"/>
      <c r="J355" s="2"/>
      <c r="K355" s="2"/>
    </row>
    <row r="356" spans="6:11" x14ac:dyDescent="0.25">
      <c r="F356" s="4"/>
      <c r="G356" s="5"/>
      <c r="H356" s="5"/>
      <c r="I356" s="5"/>
      <c r="J356" s="2"/>
      <c r="K356" s="2"/>
    </row>
    <row r="357" spans="6:11" x14ac:dyDescent="0.25">
      <c r="F357" s="4"/>
      <c r="G357" s="5"/>
      <c r="H357" s="5"/>
      <c r="I357" s="5"/>
      <c r="J357" s="2"/>
      <c r="K357" s="2"/>
    </row>
    <row r="358" spans="6:11" x14ac:dyDescent="0.25">
      <c r="F358" s="4"/>
      <c r="G358" s="5"/>
      <c r="H358" s="5"/>
      <c r="I358" s="5"/>
      <c r="J358" s="2"/>
      <c r="K358" s="2"/>
    </row>
    <row r="359" spans="6:11" x14ac:dyDescent="0.25">
      <c r="F359" s="4"/>
      <c r="G359" s="6"/>
      <c r="H359" s="6"/>
      <c r="I359" s="6"/>
      <c r="J359" s="2"/>
      <c r="K359" s="2"/>
    </row>
    <row r="360" spans="6:11" x14ac:dyDescent="0.25">
      <c r="F360" s="4"/>
      <c r="G360" s="5"/>
      <c r="H360" s="5"/>
      <c r="I360" s="5"/>
      <c r="J360" s="2"/>
      <c r="K360" s="2"/>
    </row>
    <row r="361" spans="6:11" x14ac:dyDescent="0.25">
      <c r="F361" s="4"/>
      <c r="G361" s="5"/>
      <c r="H361" s="5"/>
      <c r="I361" s="5"/>
      <c r="J361" s="2"/>
      <c r="K361" s="2"/>
    </row>
    <row r="362" spans="6:11" x14ac:dyDescent="0.25">
      <c r="F362" s="4"/>
      <c r="G362" s="5"/>
      <c r="H362" s="5"/>
      <c r="I362" s="5"/>
      <c r="J362" s="2"/>
      <c r="K362" s="2"/>
    </row>
    <row r="363" spans="6:11" x14ac:dyDescent="0.25">
      <c r="F363" s="4"/>
      <c r="G363" s="5"/>
      <c r="H363" s="5"/>
      <c r="I363" s="5"/>
      <c r="J363" s="2"/>
      <c r="K363" s="2"/>
    </row>
    <row r="364" spans="6:11" x14ac:dyDescent="0.25">
      <c r="F364" s="4"/>
      <c r="G364" s="5"/>
      <c r="H364" s="5"/>
      <c r="I364" s="5"/>
      <c r="J364" s="2"/>
      <c r="K364" s="2"/>
    </row>
    <row r="365" spans="6:11" x14ac:dyDescent="0.25">
      <c r="F365" s="4"/>
      <c r="G365" s="5"/>
      <c r="H365" s="5"/>
      <c r="I365" s="5"/>
      <c r="J365" s="2"/>
      <c r="K365" s="2"/>
    </row>
    <row r="366" spans="6:11" x14ac:dyDescent="0.25">
      <c r="F366" s="4"/>
      <c r="G366" s="5"/>
      <c r="H366" s="5"/>
      <c r="I366" s="5"/>
      <c r="J366" s="2"/>
      <c r="K366" s="2"/>
    </row>
    <row r="367" spans="6:11" x14ac:dyDescent="0.25">
      <c r="F367" s="4"/>
      <c r="G367" s="5"/>
      <c r="H367" s="5"/>
      <c r="I367" s="5"/>
      <c r="J367" s="2"/>
      <c r="K367" s="2"/>
    </row>
    <row r="368" spans="6:11" x14ac:dyDescent="0.25">
      <c r="F368" s="4"/>
      <c r="G368" s="6"/>
      <c r="H368" s="6"/>
      <c r="I368" s="6"/>
      <c r="J368" s="2"/>
      <c r="K368" s="2"/>
    </row>
    <row r="369" spans="6:11" x14ac:dyDescent="0.25">
      <c r="F369" s="4"/>
      <c r="G369" s="5"/>
      <c r="H369" s="5"/>
      <c r="I369" s="5"/>
      <c r="J369" s="2"/>
      <c r="K369" s="2"/>
    </row>
    <row r="370" spans="6:11" x14ac:dyDescent="0.25">
      <c r="F370" s="4"/>
      <c r="G370" s="5"/>
      <c r="H370" s="5"/>
      <c r="I370" s="5"/>
      <c r="J370" s="2"/>
      <c r="K370" s="2"/>
    </row>
    <row r="371" spans="6:11" x14ac:dyDescent="0.25">
      <c r="F371" s="4"/>
      <c r="G371" s="5"/>
      <c r="H371" s="5"/>
      <c r="I371" s="5"/>
      <c r="J371" s="2"/>
      <c r="K371" s="2"/>
    </row>
    <row r="372" spans="6:11" x14ac:dyDescent="0.25">
      <c r="F372" s="4"/>
      <c r="G372" s="5"/>
      <c r="H372" s="5"/>
      <c r="I372" s="5"/>
      <c r="J372" s="2"/>
      <c r="K372" s="2"/>
    </row>
    <row r="373" spans="6:11" x14ac:dyDescent="0.25">
      <c r="F373" s="4"/>
      <c r="G373" s="5"/>
      <c r="H373" s="5"/>
      <c r="I373" s="5"/>
      <c r="J373" s="2"/>
      <c r="K373" s="2"/>
    </row>
    <row r="374" spans="6:11" x14ac:dyDescent="0.25">
      <c r="F374" s="4"/>
      <c r="G374" s="5"/>
      <c r="H374" s="5"/>
      <c r="I374" s="5"/>
      <c r="J374" s="2"/>
      <c r="K374" s="2"/>
    </row>
    <row r="375" spans="6:11" x14ac:dyDescent="0.25">
      <c r="F375" s="4"/>
      <c r="G375" s="5"/>
      <c r="H375" s="5"/>
      <c r="I375" s="5"/>
      <c r="J375" s="2"/>
      <c r="K375" s="2"/>
    </row>
    <row r="376" spans="6:11" x14ac:dyDescent="0.25">
      <c r="F376" s="4"/>
      <c r="G376" s="5"/>
      <c r="H376" s="5"/>
      <c r="I376" s="5"/>
      <c r="J376" s="2"/>
      <c r="K376" s="2"/>
    </row>
    <row r="377" spans="6:11" x14ac:dyDescent="0.25">
      <c r="F377" s="4"/>
      <c r="G377" s="6"/>
      <c r="H377" s="6"/>
      <c r="I377" s="6"/>
      <c r="J377" s="2"/>
      <c r="K377" s="2"/>
    </row>
    <row r="378" spans="6:11" x14ac:dyDescent="0.25">
      <c r="F378" s="4"/>
      <c r="G378" s="5"/>
      <c r="H378" s="5"/>
      <c r="I378" s="5"/>
      <c r="J378" s="2"/>
      <c r="K378" s="2"/>
    </row>
    <row r="379" spans="6:11" x14ac:dyDescent="0.25">
      <c r="F379" s="4"/>
      <c r="G379" s="5"/>
      <c r="H379" s="5"/>
      <c r="I379" s="5"/>
      <c r="J379" s="2"/>
      <c r="K379" s="2"/>
    </row>
    <row r="380" spans="6:11" x14ac:dyDescent="0.25">
      <c r="F380" s="4"/>
      <c r="G380" s="5"/>
      <c r="H380" s="5"/>
      <c r="I380" s="5"/>
      <c r="J380" s="2"/>
      <c r="K380" s="2"/>
    </row>
    <row r="381" spans="6:11" x14ac:dyDescent="0.25">
      <c r="F381" s="4"/>
      <c r="G381" s="5"/>
      <c r="H381" s="5"/>
      <c r="I381" s="5"/>
      <c r="J381" s="2"/>
      <c r="K381" s="2"/>
    </row>
    <row r="382" spans="6:11" x14ac:dyDescent="0.25">
      <c r="F382" s="4"/>
      <c r="G382" s="5"/>
      <c r="H382" s="5"/>
      <c r="I382" s="5"/>
      <c r="J382" s="2"/>
      <c r="K382" s="2"/>
    </row>
    <row r="383" spans="6:11" x14ac:dyDescent="0.25">
      <c r="F383" s="4"/>
      <c r="G383" s="5"/>
      <c r="H383" s="5"/>
      <c r="I383" s="5"/>
      <c r="J383" s="2"/>
      <c r="K383" s="2"/>
    </row>
    <row r="384" spans="6:11" x14ac:dyDescent="0.25">
      <c r="F384" s="4"/>
      <c r="G384" s="5"/>
      <c r="H384" s="5"/>
      <c r="I384" s="5"/>
      <c r="J384" s="2"/>
      <c r="K384" s="2"/>
    </row>
    <row r="385" spans="6:11" x14ac:dyDescent="0.25">
      <c r="F385" s="4"/>
      <c r="G385" s="5"/>
      <c r="H385" s="5"/>
      <c r="I385" s="5"/>
      <c r="J385" s="2"/>
      <c r="K385" s="2"/>
    </row>
    <row r="386" spans="6:11" x14ac:dyDescent="0.25">
      <c r="F386" s="4"/>
      <c r="G386" s="6"/>
      <c r="H386" s="6"/>
      <c r="I386" s="6"/>
      <c r="J386" s="2"/>
      <c r="K386" s="2"/>
    </row>
    <row r="387" spans="6:11" x14ac:dyDescent="0.25">
      <c r="F387" s="4"/>
      <c r="G387" s="5"/>
      <c r="H387" s="5"/>
      <c r="I387" s="5"/>
      <c r="J387" s="2"/>
      <c r="K387" s="2"/>
    </row>
    <row r="388" spans="6:11" x14ac:dyDescent="0.25">
      <c r="F388" s="4"/>
      <c r="G388" s="5"/>
      <c r="H388" s="5"/>
      <c r="I388" s="5"/>
      <c r="J388" s="2"/>
      <c r="K388" s="2"/>
    </row>
    <row r="389" spans="6:11" x14ac:dyDescent="0.25">
      <c r="F389" s="4"/>
      <c r="G389" s="5"/>
      <c r="H389" s="5"/>
      <c r="I389" s="5"/>
      <c r="J389" s="2"/>
      <c r="K389" s="2"/>
    </row>
    <row r="390" spans="6:11" x14ac:dyDescent="0.25">
      <c r="F390" s="4"/>
      <c r="G390" s="5"/>
      <c r="H390" s="5"/>
      <c r="I390" s="5"/>
      <c r="J390" s="2"/>
      <c r="K390" s="2"/>
    </row>
    <row r="391" spans="6:11" x14ac:dyDescent="0.25">
      <c r="F391" s="4"/>
      <c r="G391" s="5"/>
      <c r="H391" s="5"/>
      <c r="I391" s="5"/>
      <c r="J391" s="2"/>
      <c r="K391" s="2"/>
    </row>
    <row r="392" spans="6:11" x14ac:dyDescent="0.25">
      <c r="F392" s="4"/>
      <c r="G392" s="5"/>
      <c r="H392" s="5"/>
      <c r="I392" s="5"/>
      <c r="J392" s="2"/>
      <c r="K392" s="2"/>
    </row>
    <row r="393" spans="6:11" x14ac:dyDescent="0.25">
      <c r="F393" s="4"/>
      <c r="G393" s="5"/>
      <c r="H393" s="5"/>
      <c r="I393" s="5"/>
      <c r="J393" s="2"/>
      <c r="K393" s="2"/>
    </row>
    <row r="394" spans="6:11" x14ac:dyDescent="0.25">
      <c r="F394" s="4"/>
      <c r="G394" s="5"/>
      <c r="H394" s="5"/>
      <c r="I394" s="5"/>
      <c r="J394" s="2"/>
      <c r="K394" s="2"/>
    </row>
    <row r="395" spans="6:11" x14ac:dyDescent="0.25">
      <c r="F395" s="4"/>
      <c r="G395" s="6"/>
      <c r="H395" s="6"/>
      <c r="I395" s="6"/>
      <c r="J395" s="2"/>
      <c r="K395" s="2"/>
    </row>
    <row r="396" spans="6:11" x14ac:dyDescent="0.25">
      <c r="F396" s="4"/>
      <c r="G396" s="5"/>
      <c r="H396" s="5"/>
      <c r="I396" s="5"/>
      <c r="J396" s="2"/>
      <c r="K396" s="2"/>
    </row>
    <row r="397" spans="6:11" x14ac:dyDescent="0.25">
      <c r="F397" s="4"/>
      <c r="G397" s="5"/>
      <c r="H397" s="5"/>
      <c r="I397" s="5"/>
      <c r="J397" s="2"/>
      <c r="K397" s="2"/>
    </row>
    <row r="398" spans="6:11" x14ac:dyDescent="0.25">
      <c r="F398" s="4"/>
      <c r="G398" s="5"/>
      <c r="H398" s="5"/>
      <c r="I398" s="5"/>
      <c r="J398" s="2"/>
      <c r="K398" s="2"/>
    </row>
    <row r="399" spans="6:11" x14ac:dyDescent="0.25">
      <c r="F399" s="4"/>
      <c r="G399" s="5"/>
      <c r="H399" s="5"/>
      <c r="I399" s="5"/>
      <c r="J399" s="2"/>
      <c r="K399" s="2"/>
    </row>
    <row r="400" spans="6:11" x14ac:dyDescent="0.25">
      <c r="F400" s="4"/>
      <c r="G400" s="5"/>
      <c r="H400" s="5"/>
      <c r="I400" s="5"/>
      <c r="J400" s="2"/>
      <c r="K400" s="2"/>
    </row>
    <row r="401" spans="6:11" x14ac:dyDescent="0.25">
      <c r="F401" s="4"/>
      <c r="G401" s="5"/>
      <c r="H401" s="5"/>
      <c r="I401" s="5"/>
      <c r="J401" s="2"/>
      <c r="K401" s="2"/>
    </row>
    <row r="402" spans="6:11" x14ac:dyDescent="0.25">
      <c r="F402" s="4"/>
      <c r="G402" s="5"/>
      <c r="H402" s="5"/>
      <c r="I402" s="5"/>
      <c r="J402" s="2"/>
      <c r="K402" s="2"/>
    </row>
    <row r="403" spans="6:11" x14ac:dyDescent="0.25">
      <c r="F403" s="4"/>
      <c r="G403" s="5"/>
      <c r="H403" s="5"/>
      <c r="I403" s="5"/>
      <c r="J403" s="2"/>
      <c r="K403" s="2"/>
    </row>
    <row r="404" spans="6:11" x14ac:dyDescent="0.25">
      <c r="F404" s="4"/>
      <c r="G404" s="6"/>
      <c r="H404" s="6"/>
      <c r="I404" s="6"/>
      <c r="J404" s="2"/>
      <c r="K404" s="2"/>
    </row>
    <row r="405" spans="6:11" x14ac:dyDescent="0.25">
      <c r="F405" s="4"/>
      <c r="G405" s="5"/>
      <c r="H405" s="5"/>
      <c r="I405" s="5"/>
      <c r="J405" s="2"/>
      <c r="K405" s="2"/>
    </row>
    <row r="406" spans="6:11" x14ac:dyDescent="0.25">
      <c r="F406" s="4"/>
      <c r="G406" s="5"/>
      <c r="H406" s="5"/>
      <c r="I406" s="5"/>
      <c r="J406" s="2"/>
      <c r="K406" s="2"/>
    </row>
    <row r="407" spans="6:11" x14ac:dyDescent="0.25">
      <c r="F407" s="4"/>
      <c r="G407" s="5"/>
      <c r="H407" s="5"/>
      <c r="I407" s="5"/>
      <c r="J407" s="2"/>
      <c r="K407" s="2"/>
    </row>
    <row r="408" spans="6:11" x14ac:dyDescent="0.25">
      <c r="F408" s="4"/>
      <c r="G408" s="5"/>
      <c r="H408" s="5"/>
      <c r="I408" s="5"/>
      <c r="J408" s="2"/>
      <c r="K408" s="2"/>
    </row>
    <row r="409" spans="6:11" x14ac:dyDescent="0.25">
      <c r="F409" s="4"/>
      <c r="G409" s="5"/>
      <c r="H409" s="5"/>
      <c r="I409" s="5"/>
      <c r="J409" s="2"/>
      <c r="K409" s="2"/>
    </row>
    <row r="410" spans="6:11" x14ac:dyDescent="0.25">
      <c r="F410" s="4"/>
      <c r="G410" s="5"/>
      <c r="H410" s="5"/>
      <c r="I410" s="5"/>
      <c r="J410" s="2"/>
      <c r="K410" s="2"/>
    </row>
    <row r="411" spans="6:11" x14ac:dyDescent="0.25">
      <c r="F411" s="4"/>
      <c r="G411" s="5"/>
      <c r="H411" s="5"/>
      <c r="I411" s="5"/>
      <c r="J411" s="2"/>
      <c r="K411" s="2"/>
    </row>
    <row r="412" spans="6:11" x14ac:dyDescent="0.25">
      <c r="F412" s="4"/>
      <c r="G412" s="5"/>
      <c r="H412" s="5"/>
      <c r="I412" s="5"/>
      <c r="J412" s="2"/>
      <c r="K412" s="2"/>
    </row>
    <row r="413" spans="6:11" x14ac:dyDescent="0.25">
      <c r="F413" s="4"/>
      <c r="G413" s="6"/>
      <c r="H413" s="6"/>
      <c r="I413" s="6"/>
      <c r="J413" s="2"/>
      <c r="K413" s="2"/>
    </row>
    <row r="414" spans="6:11" x14ac:dyDescent="0.25">
      <c r="F414" s="4"/>
      <c r="G414" s="5"/>
      <c r="H414" s="5"/>
      <c r="I414" s="5"/>
      <c r="J414" s="2"/>
      <c r="K414" s="2"/>
    </row>
    <row r="415" spans="6:11" x14ac:dyDescent="0.25">
      <c r="F415" s="4"/>
      <c r="G415" s="5"/>
      <c r="H415" s="5"/>
      <c r="I415" s="5"/>
      <c r="J415" s="2"/>
      <c r="K415" s="2"/>
    </row>
    <row r="416" spans="6:11" x14ac:dyDescent="0.25">
      <c r="F416" s="4"/>
      <c r="G416" s="5"/>
      <c r="H416" s="5"/>
      <c r="I416" s="5"/>
      <c r="J416" s="2"/>
      <c r="K416" s="2"/>
    </row>
    <row r="417" spans="6:11" x14ac:dyDescent="0.25">
      <c r="F417" s="4"/>
      <c r="G417" s="5"/>
      <c r="H417" s="5"/>
      <c r="I417" s="5"/>
      <c r="J417" s="2"/>
      <c r="K417" s="2"/>
    </row>
    <row r="418" spans="6:11" x14ac:dyDescent="0.25">
      <c r="F418" s="4"/>
      <c r="G418" s="5"/>
      <c r="H418" s="5"/>
      <c r="I418" s="5"/>
      <c r="J418" s="2"/>
      <c r="K418" s="2"/>
    </row>
    <row r="419" spans="6:11" x14ac:dyDescent="0.25">
      <c r="F419" s="4"/>
      <c r="G419" s="5"/>
      <c r="H419" s="5"/>
      <c r="I419" s="5"/>
      <c r="J419" s="2"/>
      <c r="K419" s="2"/>
    </row>
    <row r="420" spans="6:11" x14ac:dyDescent="0.25">
      <c r="F420" s="4"/>
      <c r="G420" s="5"/>
      <c r="H420" s="5"/>
      <c r="I420" s="5"/>
      <c r="J420" s="2"/>
      <c r="K420" s="2"/>
    </row>
    <row r="421" spans="6:11" x14ac:dyDescent="0.25">
      <c r="F421" s="4"/>
      <c r="G421" s="5"/>
      <c r="H421" s="5"/>
      <c r="I421" s="5"/>
      <c r="J421" s="2"/>
      <c r="K421" s="2"/>
    </row>
    <row r="422" spans="6:11" x14ac:dyDescent="0.25">
      <c r="F422" s="4"/>
      <c r="G422" s="6"/>
      <c r="H422" s="6"/>
      <c r="I422" s="6"/>
      <c r="J422" s="2"/>
      <c r="K422" s="2"/>
    </row>
    <row r="423" spans="6:11" x14ac:dyDescent="0.25">
      <c r="F423" s="4"/>
      <c r="G423" s="5"/>
      <c r="H423" s="5"/>
      <c r="I423" s="5"/>
      <c r="J423" s="2"/>
      <c r="K423" s="2"/>
    </row>
    <row r="424" spans="6:11" x14ac:dyDescent="0.25">
      <c r="F424" s="4"/>
      <c r="G424" s="5"/>
      <c r="H424" s="5"/>
      <c r="I424" s="5"/>
      <c r="J424" s="2"/>
      <c r="K424" s="2"/>
    </row>
    <row r="425" spans="6:11" x14ac:dyDescent="0.25">
      <c r="F425" s="4"/>
      <c r="G425" s="5"/>
      <c r="H425" s="5"/>
      <c r="I425" s="5"/>
      <c r="J425" s="2"/>
      <c r="K425" s="2"/>
    </row>
    <row r="426" spans="6:11" x14ac:dyDescent="0.25">
      <c r="F426" s="4"/>
      <c r="G426" s="5"/>
      <c r="H426" s="5"/>
      <c r="I426" s="5"/>
      <c r="J426" s="2"/>
      <c r="K426" s="2"/>
    </row>
    <row r="427" spans="6:11" x14ac:dyDescent="0.25">
      <c r="F427" s="4"/>
      <c r="G427" s="5"/>
      <c r="H427" s="5"/>
      <c r="I427" s="5"/>
      <c r="J427" s="2"/>
      <c r="K427" s="2"/>
    </row>
    <row r="428" spans="6:11" x14ac:dyDescent="0.25">
      <c r="F428" s="4"/>
      <c r="G428" s="5"/>
      <c r="H428" s="5"/>
      <c r="I428" s="5"/>
      <c r="J428" s="2"/>
      <c r="K428" s="2"/>
    </row>
    <row r="429" spans="6:11" x14ac:dyDescent="0.25">
      <c r="F429" s="4"/>
      <c r="G429" s="5"/>
      <c r="H429" s="5"/>
      <c r="I429" s="5"/>
      <c r="J429" s="2"/>
      <c r="K429" s="2"/>
    </row>
    <row r="430" spans="6:11" x14ac:dyDescent="0.25">
      <c r="F430" s="4"/>
      <c r="G430" s="5"/>
      <c r="H430" s="5"/>
      <c r="I430" s="5"/>
      <c r="J430" s="2"/>
      <c r="K430" s="2"/>
    </row>
    <row r="431" spans="6:11" x14ac:dyDescent="0.25">
      <c r="F431" s="4"/>
      <c r="G431" s="6"/>
      <c r="H431" s="6"/>
      <c r="I431" s="6"/>
      <c r="J431" s="2"/>
      <c r="K431" s="2"/>
    </row>
    <row r="432" spans="6:11" x14ac:dyDescent="0.25">
      <c r="F432" s="4"/>
      <c r="G432" s="5"/>
      <c r="H432" s="5"/>
      <c r="I432" s="5"/>
      <c r="J432" s="2"/>
      <c r="K432" s="2"/>
    </row>
    <row r="433" spans="6:11" x14ac:dyDescent="0.25">
      <c r="F433" s="4"/>
      <c r="G433" s="5"/>
      <c r="H433" s="5"/>
      <c r="I433" s="5"/>
      <c r="J433" s="2"/>
      <c r="K433" s="2"/>
    </row>
    <row r="434" spans="6:11" x14ac:dyDescent="0.25">
      <c r="F434" s="4"/>
      <c r="G434" s="5"/>
      <c r="H434" s="5"/>
      <c r="I434" s="5"/>
      <c r="J434" s="2"/>
      <c r="K434" s="2"/>
    </row>
    <row r="435" spans="6:11" x14ac:dyDescent="0.25">
      <c r="F435" s="4"/>
      <c r="G435" s="5"/>
      <c r="H435" s="5"/>
      <c r="I435" s="5"/>
      <c r="J435" s="2"/>
      <c r="K435" s="2"/>
    </row>
    <row r="436" spans="6:11" x14ac:dyDescent="0.25">
      <c r="F436" s="4"/>
      <c r="G436" s="5"/>
      <c r="H436" s="5"/>
      <c r="I436" s="5"/>
      <c r="J436" s="2"/>
      <c r="K436" s="2"/>
    </row>
    <row r="437" spans="6:11" x14ac:dyDescent="0.25">
      <c r="F437" s="4"/>
      <c r="G437" s="5"/>
      <c r="H437" s="5"/>
      <c r="I437" s="5"/>
      <c r="J437" s="2"/>
      <c r="K437" s="2"/>
    </row>
    <row r="438" spans="6:11" x14ac:dyDescent="0.25">
      <c r="F438" s="4"/>
      <c r="G438" s="5"/>
      <c r="H438" s="5"/>
      <c r="I438" s="5"/>
      <c r="J438" s="2"/>
      <c r="K438" s="2"/>
    </row>
    <row r="439" spans="6:11" x14ac:dyDescent="0.25">
      <c r="F439" s="4"/>
      <c r="G439" s="5"/>
      <c r="H439" s="5"/>
      <c r="I439" s="5"/>
      <c r="J439" s="2"/>
      <c r="K439" s="2"/>
    </row>
    <row r="440" spans="6:11" x14ac:dyDescent="0.25">
      <c r="F440" s="4"/>
      <c r="G440" s="6"/>
      <c r="H440" s="6"/>
      <c r="I440" s="6"/>
      <c r="J440" s="2"/>
      <c r="K440" s="2"/>
    </row>
    <row r="441" spans="6:11" x14ac:dyDescent="0.25">
      <c r="F441" s="4"/>
      <c r="G441" s="5"/>
      <c r="H441" s="5"/>
      <c r="I441" s="5"/>
      <c r="J441" s="2"/>
      <c r="K441" s="2"/>
    </row>
    <row r="442" spans="6:11" x14ac:dyDescent="0.25">
      <c r="F442" s="4"/>
      <c r="G442" s="5"/>
      <c r="H442" s="5"/>
      <c r="I442" s="5"/>
      <c r="J442" s="2"/>
      <c r="K442" s="2"/>
    </row>
    <row r="443" spans="6:11" x14ac:dyDescent="0.25">
      <c r="F443" s="4"/>
      <c r="G443" s="5"/>
      <c r="H443" s="5"/>
      <c r="I443" s="5"/>
      <c r="J443" s="2"/>
      <c r="K443" s="2"/>
    </row>
    <row r="444" spans="6:11" x14ac:dyDescent="0.25">
      <c r="F444" s="4"/>
      <c r="G444" s="5"/>
      <c r="H444" s="5"/>
      <c r="I444" s="5"/>
      <c r="J444" s="2"/>
      <c r="K444" s="2"/>
    </row>
    <row r="445" spans="6:11" x14ac:dyDescent="0.25">
      <c r="F445" s="4"/>
      <c r="G445" s="5"/>
      <c r="H445" s="5"/>
      <c r="I445" s="5"/>
      <c r="J445" s="2"/>
      <c r="K445" s="2"/>
    </row>
    <row r="446" spans="6:11" x14ac:dyDescent="0.25">
      <c r="F446" s="4"/>
      <c r="G446" s="5"/>
      <c r="H446" s="5"/>
      <c r="I446" s="5"/>
      <c r="J446" s="2"/>
      <c r="K446" s="2"/>
    </row>
    <row r="447" spans="6:11" x14ac:dyDescent="0.25">
      <c r="F447" s="4"/>
      <c r="G447" s="5"/>
      <c r="H447" s="5"/>
      <c r="I447" s="5"/>
      <c r="J447" s="2"/>
      <c r="K447" s="2"/>
    </row>
    <row r="448" spans="6:11" x14ac:dyDescent="0.25">
      <c r="F448" s="4"/>
      <c r="G448" s="5"/>
      <c r="H448" s="5"/>
      <c r="I448" s="5"/>
      <c r="J448" s="2"/>
      <c r="K448" s="2"/>
    </row>
    <row r="449" spans="6:11" x14ac:dyDescent="0.25">
      <c r="F449" s="4"/>
      <c r="G449" s="6"/>
      <c r="H449" s="6"/>
      <c r="I449" s="6"/>
      <c r="J449" s="2"/>
      <c r="K449" s="2"/>
    </row>
    <row r="450" spans="6:11" x14ac:dyDescent="0.25">
      <c r="F450" s="4"/>
      <c r="G450" s="5"/>
      <c r="H450" s="5"/>
      <c r="I450" s="5"/>
      <c r="J450" s="2"/>
      <c r="K450" s="2"/>
    </row>
    <row r="451" spans="6:11" x14ac:dyDescent="0.25">
      <c r="F451" s="4"/>
      <c r="G451" s="5"/>
      <c r="H451" s="5"/>
      <c r="I451" s="5"/>
      <c r="J451" s="2"/>
      <c r="K451" s="2"/>
    </row>
    <row r="452" spans="6:11" x14ac:dyDescent="0.25">
      <c r="F452" s="4"/>
      <c r="G452" s="5"/>
      <c r="H452" s="5"/>
      <c r="I452" s="5"/>
      <c r="J452" s="2"/>
      <c r="K452" s="2"/>
    </row>
    <row r="453" spans="6:11" x14ac:dyDescent="0.25">
      <c r="F453" s="4"/>
      <c r="G453" s="5"/>
      <c r="H453" s="5"/>
      <c r="I453" s="5"/>
      <c r="J453" s="2"/>
      <c r="K453" s="2"/>
    </row>
    <row r="454" spans="6:11" x14ac:dyDescent="0.25">
      <c r="F454" s="4"/>
      <c r="G454" s="5"/>
      <c r="H454" s="5"/>
      <c r="I454" s="5"/>
      <c r="J454" s="2"/>
      <c r="K454" s="2"/>
    </row>
    <row r="455" spans="6:11" x14ac:dyDescent="0.25">
      <c r="F455" s="4"/>
      <c r="G455" s="5"/>
      <c r="H455" s="5"/>
      <c r="I455" s="5"/>
      <c r="J455" s="2"/>
      <c r="K455" s="2"/>
    </row>
    <row r="456" spans="6:11" x14ac:dyDescent="0.25">
      <c r="F456" s="4"/>
      <c r="G456" s="5"/>
      <c r="H456" s="5"/>
      <c r="I456" s="5"/>
      <c r="J456" s="2"/>
      <c r="K456" s="2"/>
    </row>
    <row r="457" spans="6:11" x14ac:dyDescent="0.25">
      <c r="F457" s="4"/>
      <c r="G457" s="5"/>
      <c r="H457" s="5"/>
      <c r="I457" s="5"/>
      <c r="J457" s="2"/>
      <c r="K457" s="2"/>
    </row>
    <row r="458" spans="6:11" x14ac:dyDescent="0.25">
      <c r="F458" s="4"/>
      <c r="G458" s="6"/>
      <c r="H458" s="6"/>
      <c r="I458" s="6"/>
      <c r="J458" s="2"/>
      <c r="K458" s="2"/>
    </row>
    <row r="459" spans="6:11" x14ac:dyDescent="0.25">
      <c r="F459" s="4"/>
      <c r="G459" s="5"/>
      <c r="H459" s="5"/>
      <c r="I459" s="5"/>
      <c r="J459" s="2"/>
      <c r="K459" s="2"/>
    </row>
    <row r="460" spans="6:11" x14ac:dyDescent="0.25">
      <c r="F460" s="4"/>
      <c r="G460" s="5"/>
      <c r="H460" s="5"/>
      <c r="I460" s="5"/>
      <c r="J460" s="2"/>
      <c r="K460" s="2"/>
    </row>
    <row r="461" spans="6:11" x14ac:dyDescent="0.25">
      <c r="F461" s="4"/>
      <c r="G461" s="5"/>
      <c r="H461" s="5"/>
      <c r="I461" s="5"/>
      <c r="J461" s="2"/>
      <c r="K461" s="2"/>
    </row>
    <row r="462" spans="6:11" x14ac:dyDescent="0.25">
      <c r="F462" s="4"/>
      <c r="G462" s="5"/>
      <c r="H462" s="5"/>
      <c r="I462" s="5"/>
      <c r="J462" s="2"/>
      <c r="K462" s="2"/>
    </row>
    <row r="463" spans="6:11" x14ac:dyDescent="0.25">
      <c r="F463" s="4"/>
      <c r="G463" s="5"/>
      <c r="H463" s="5"/>
      <c r="I463" s="5"/>
      <c r="J463" s="2"/>
      <c r="K463" s="2"/>
    </row>
    <row r="464" spans="6:11" x14ac:dyDescent="0.25">
      <c r="F464" s="4"/>
      <c r="G464" s="5"/>
      <c r="H464" s="5"/>
      <c r="I464" s="5"/>
      <c r="J464" s="2"/>
      <c r="K464" s="2"/>
    </row>
    <row r="465" spans="6:11" x14ac:dyDescent="0.25">
      <c r="F465" s="4"/>
      <c r="G465" s="5"/>
      <c r="H465" s="5"/>
      <c r="I465" s="5"/>
      <c r="J465" s="2"/>
      <c r="K465" s="2"/>
    </row>
    <row r="466" spans="6:11" x14ac:dyDescent="0.25">
      <c r="F466" s="4"/>
      <c r="G466" s="5"/>
      <c r="H466" s="5"/>
      <c r="I466" s="5"/>
      <c r="J466" s="2"/>
      <c r="K466" s="2"/>
    </row>
    <row r="467" spans="6:11" x14ac:dyDescent="0.25">
      <c r="F467" s="4"/>
      <c r="G467" s="6"/>
      <c r="H467" s="6"/>
      <c r="I467" s="6"/>
      <c r="J467" s="2"/>
      <c r="K467" s="2"/>
    </row>
    <row r="468" spans="6:11" x14ac:dyDescent="0.25">
      <c r="F468" s="4"/>
      <c r="G468" s="5"/>
      <c r="H468" s="5"/>
      <c r="I468" s="5"/>
      <c r="J468" s="2"/>
      <c r="K468" s="2"/>
    </row>
    <row r="469" spans="6:11" x14ac:dyDescent="0.25">
      <c r="F469" s="4"/>
      <c r="G469" s="5"/>
      <c r="H469" s="5"/>
      <c r="I469" s="5"/>
      <c r="J469" s="2"/>
      <c r="K469" s="2"/>
    </row>
    <row r="470" spans="6:11" x14ac:dyDescent="0.25">
      <c r="F470" s="4"/>
      <c r="G470" s="5"/>
      <c r="H470" s="5"/>
      <c r="I470" s="5"/>
      <c r="J470" s="2"/>
      <c r="K470" s="2"/>
    </row>
    <row r="471" spans="6:11" x14ac:dyDescent="0.25">
      <c r="F471" s="4"/>
      <c r="G471" s="5"/>
      <c r="H471" s="5"/>
      <c r="I471" s="5"/>
      <c r="J471" s="2"/>
      <c r="K471" s="2"/>
    </row>
    <row r="472" spans="6:11" x14ac:dyDescent="0.25">
      <c r="F472" s="4"/>
      <c r="G472" s="5"/>
      <c r="H472" s="5"/>
      <c r="I472" s="5"/>
      <c r="J472" s="2"/>
      <c r="K472" s="2"/>
    </row>
    <row r="473" spans="6:11" x14ac:dyDescent="0.25">
      <c r="F473" s="4"/>
      <c r="G473" s="5"/>
      <c r="H473" s="5"/>
      <c r="I473" s="5"/>
      <c r="J473" s="2"/>
      <c r="K473" s="2"/>
    </row>
    <row r="474" spans="6:11" x14ac:dyDescent="0.25">
      <c r="F474" s="4"/>
      <c r="G474" s="5"/>
      <c r="H474" s="5"/>
      <c r="I474" s="5"/>
      <c r="J474" s="2"/>
      <c r="K474" s="2"/>
    </row>
    <row r="475" spans="6:11" x14ac:dyDescent="0.25">
      <c r="F475" s="4"/>
      <c r="G475" s="5"/>
      <c r="H475" s="5"/>
      <c r="I475" s="5"/>
      <c r="J475" s="2"/>
      <c r="K475" s="2"/>
    </row>
    <row r="476" spans="6:11" x14ac:dyDescent="0.25">
      <c r="F476" s="4"/>
      <c r="G476" s="6"/>
      <c r="H476" s="6"/>
      <c r="I476" s="6"/>
      <c r="J476" s="2"/>
      <c r="K476" s="2"/>
    </row>
    <row r="477" spans="6:11" x14ac:dyDescent="0.25">
      <c r="F477" s="4"/>
      <c r="G477" s="5"/>
      <c r="H477" s="5"/>
      <c r="I477" s="5"/>
      <c r="J477" s="2"/>
      <c r="K477" s="2"/>
    </row>
    <row r="478" spans="6:11" x14ac:dyDescent="0.25">
      <c r="F478" s="4"/>
      <c r="G478" s="2"/>
      <c r="H478" s="2"/>
      <c r="I478" s="2"/>
      <c r="J478" s="2"/>
      <c r="K478" s="2"/>
    </row>
    <row r="479" spans="6:11" x14ac:dyDescent="0.25">
      <c r="F479" s="4"/>
      <c r="G479" s="2"/>
      <c r="H479" s="2"/>
      <c r="I479" s="2"/>
      <c r="J479" s="2"/>
      <c r="K479" s="2"/>
    </row>
    <row r="480" spans="6:11" x14ac:dyDescent="0.25">
      <c r="F480" s="4"/>
      <c r="G480" s="2"/>
      <c r="H480" s="2"/>
      <c r="I480" s="2"/>
      <c r="J480" s="2"/>
      <c r="K480" s="2"/>
    </row>
    <row r="481" spans="6:11" x14ac:dyDescent="0.25">
      <c r="F481" s="4"/>
      <c r="G481" s="2"/>
      <c r="H481" s="2"/>
      <c r="I481" s="2"/>
      <c r="J481" s="2"/>
      <c r="K481" s="2"/>
    </row>
    <row r="482" spans="6:11" x14ac:dyDescent="0.25">
      <c r="F482" s="4"/>
      <c r="G482" s="2"/>
      <c r="H482" s="2"/>
      <c r="I482" s="2"/>
      <c r="J482" s="2"/>
      <c r="K482" s="2"/>
    </row>
    <row r="483" spans="6:11" x14ac:dyDescent="0.25">
      <c r="F483" s="4"/>
      <c r="G483" s="2"/>
      <c r="H483" s="2"/>
      <c r="I483" s="2"/>
      <c r="J483" s="2"/>
      <c r="K483" s="2"/>
    </row>
    <row r="484" spans="6:11" x14ac:dyDescent="0.25">
      <c r="F484" s="4"/>
      <c r="G484" s="5"/>
      <c r="H484" s="5"/>
      <c r="I484" s="5"/>
      <c r="J484" s="2"/>
      <c r="K484" s="2"/>
    </row>
    <row r="485" spans="6:11" x14ac:dyDescent="0.25">
      <c r="F485" s="4"/>
      <c r="G485" s="6"/>
      <c r="H485" s="6"/>
      <c r="I485" s="6"/>
      <c r="J485" s="2"/>
      <c r="K485" s="2"/>
    </row>
    <row r="486" spans="6:11" x14ac:dyDescent="0.25">
      <c r="F486" s="4"/>
      <c r="G486" s="5"/>
      <c r="H486" s="5"/>
      <c r="I486" s="5"/>
      <c r="J486" s="2"/>
      <c r="K486" s="2"/>
    </row>
    <row r="487" spans="6:11" x14ac:dyDescent="0.25">
      <c r="F487" s="4"/>
      <c r="G487" s="5"/>
      <c r="H487" s="5"/>
      <c r="I487" s="5"/>
      <c r="J487" s="2"/>
      <c r="K487" s="2"/>
    </row>
    <row r="488" spans="6:11" x14ac:dyDescent="0.25">
      <c r="F488" s="4"/>
      <c r="G488" s="5"/>
      <c r="H488" s="5"/>
      <c r="I488" s="5"/>
      <c r="J488" s="2"/>
      <c r="K488" s="2"/>
    </row>
    <row r="489" spans="6:11" x14ac:dyDescent="0.25">
      <c r="F489" s="4"/>
      <c r="G489" s="5"/>
      <c r="H489" s="5"/>
      <c r="I489" s="5"/>
      <c r="J489" s="2"/>
      <c r="K489" s="2"/>
    </row>
    <row r="490" spans="6:11" x14ac:dyDescent="0.25">
      <c r="F490" s="4"/>
      <c r="G490" s="5"/>
      <c r="H490" s="5"/>
      <c r="I490" s="5"/>
      <c r="J490" s="2"/>
      <c r="K490" s="2"/>
    </row>
    <row r="491" spans="6:11" x14ac:dyDescent="0.25">
      <c r="F491" s="4"/>
      <c r="G491" s="5"/>
      <c r="H491" s="5"/>
      <c r="I491" s="5"/>
      <c r="J491" s="2"/>
      <c r="K491" s="2"/>
    </row>
    <row r="492" spans="6:11" x14ac:dyDescent="0.25">
      <c r="F492" s="4"/>
      <c r="G492" s="5"/>
      <c r="H492" s="5"/>
      <c r="I492" s="5"/>
      <c r="J492" s="2"/>
      <c r="K492" s="2"/>
    </row>
    <row r="493" spans="6:11" x14ac:dyDescent="0.25">
      <c r="F493" s="4"/>
      <c r="G493" s="5"/>
      <c r="H493" s="5"/>
      <c r="I493" s="5"/>
      <c r="J493" s="2"/>
      <c r="K493" s="2"/>
    </row>
    <row r="494" spans="6:11" x14ac:dyDescent="0.25">
      <c r="F494" s="4"/>
      <c r="G494" s="6"/>
      <c r="H494" s="6"/>
      <c r="I494" s="6"/>
      <c r="J494" s="2"/>
      <c r="K494" s="2"/>
    </row>
    <row r="495" spans="6:11" x14ac:dyDescent="0.25">
      <c r="F495" s="4"/>
      <c r="G495" s="5"/>
      <c r="H495" s="5"/>
      <c r="I495" s="5"/>
      <c r="J495" s="2"/>
      <c r="K495" s="2"/>
    </row>
    <row r="496" spans="6:11" x14ac:dyDescent="0.25">
      <c r="F496" s="4"/>
      <c r="G496" s="5"/>
      <c r="H496" s="5"/>
      <c r="I496" s="5"/>
      <c r="J496" s="2"/>
      <c r="K496" s="2"/>
    </row>
    <row r="497" spans="6:11" x14ac:dyDescent="0.25">
      <c r="F497" s="4"/>
      <c r="G497" s="5"/>
      <c r="H497" s="5"/>
      <c r="I497" s="5"/>
      <c r="J497" s="2"/>
      <c r="K497" s="2"/>
    </row>
    <row r="498" spans="6:11" x14ac:dyDescent="0.25">
      <c r="F498" s="4"/>
      <c r="G498" s="5"/>
      <c r="H498" s="5"/>
      <c r="I498" s="5"/>
      <c r="J498" s="2"/>
      <c r="K498" s="2"/>
    </row>
    <row r="499" spans="6:11" x14ac:dyDescent="0.25">
      <c r="F499" s="4"/>
      <c r="G499" s="5"/>
      <c r="H499" s="5"/>
      <c r="I499" s="5"/>
      <c r="J499" s="2"/>
      <c r="K499" s="2"/>
    </row>
    <row r="500" spans="6:11" x14ac:dyDescent="0.25">
      <c r="F500" s="4"/>
      <c r="G500" s="5"/>
      <c r="H500" s="5"/>
      <c r="I500" s="5"/>
      <c r="J500" s="2"/>
      <c r="K500" s="2"/>
    </row>
    <row r="501" spans="6:11" x14ac:dyDescent="0.25">
      <c r="F501" s="4"/>
      <c r="G501" s="5"/>
      <c r="H501" s="5"/>
      <c r="I501" s="5"/>
      <c r="J501" s="2"/>
      <c r="K501" s="2"/>
    </row>
    <row r="502" spans="6:11" x14ac:dyDescent="0.25">
      <c r="F502" s="4"/>
      <c r="G502" s="5"/>
      <c r="H502" s="5"/>
      <c r="I502" s="5"/>
      <c r="J502" s="2"/>
      <c r="K502" s="2"/>
    </row>
    <row r="503" spans="6:11" x14ac:dyDescent="0.25">
      <c r="F503" s="4"/>
      <c r="G503" s="6"/>
      <c r="H503" s="6"/>
      <c r="I503" s="6"/>
      <c r="J503" s="2"/>
      <c r="K503" s="2"/>
    </row>
    <row r="504" spans="6:11" x14ac:dyDescent="0.25">
      <c r="F504" s="4"/>
      <c r="G504" s="5"/>
      <c r="H504" s="5"/>
      <c r="I504" s="5"/>
      <c r="J504" s="2"/>
      <c r="K504" s="2"/>
    </row>
    <row r="505" spans="6:11" x14ac:dyDescent="0.25">
      <c r="F505" s="4"/>
      <c r="G505" s="5"/>
      <c r="H505" s="5"/>
      <c r="I505" s="5"/>
      <c r="J505" s="2"/>
      <c r="K505" s="2"/>
    </row>
    <row r="506" spans="6:11" x14ac:dyDescent="0.25">
      <c r="F506" s="4"/>
      <c r="G506" s="5"/>
      <c r="H506" s="5"/>
      <c r="I506" s="5"/>
      <c r="J506" s="2"/>
      <c r="K506" s="2"/>
    </row>
    <row r="507" spans="6:11" x14ac:dyDescent="0.25">
      <c r="F507" s="4"/>
      <c r="G507" s="5"/>
      <c r="H507" s="5"/>
      <c r="I507" s="5"/>
      <c r="J507" s="2"/>
      <c r="K507" s="2"/>
    </row>
    <row r="508" spans="6:11" x14ac:dyDescent="0.25">
      <c r="F508" s="4"/>
      <c r="G508" s="5"/>
      <c r="H508" s="5"/>
      <c r="I508" s="5"/>
      <c r="J508" s="2"/>
      <c r="K508" s="2"/>
    </row>
    <row r="509" spans="6:11" x14ac:dyDescent="0.25">
      <c r="F509" s="4"/>
      <c r="G509" s="5"/>
      <c r="H509" s="5"/>
      <c r="I509" s="5"/>
      <c r="J509" s="2"/>
      <c r="K509" s="2"/>
    </row>
    <row r="510" spans="6:11" x14ac:dyDescent="0.25">
      <c r="F510" s="4"/>
      <c r="G510" s="5"/>
      <c r="H510" s="5"/>
      <c r="I510" s="5"/>
      <c r="J510" s="2"/>
      <c r="K510" s="2"/>
    </row>
    <row r="511" spans="6:11" x14ac:dyDescent="0.25">
      <c r="F511" s="4"/>
      <c r="G511" s="5"/>
      <c r="H511" s="5"/>
      <c r="I511" s="5"/>
      <c r="J511" s="2"/>
      <c r="K511" s="2"/>
    </row>
    <row r="512" spans="6:11" x14ac:dyDescent="0.25">
      <c r="F512" s="4"/>
      <c r="G512" s="6"/>
      <c r="H512" s="6"/>
      <c r="I512" s="6"/>
      <c r="J512" s="2"/>
      <c r="K512" s="2"/>
    </row>
    <row r="513" spans="6:11" x14ac:dyDescent="0.25">
      <c r="F513" s="4"/>
      <c r="G513" s="5"/>
      <c r="H513" s="5"/>
      <c r="I513" s="5"/>
      <c r="J513" s="2"/>
      <c r="K513" s="2"/>
    </row>
    <row r="514" spans="6:11" x14ac:dyDescent="0.25">
      <c r="F514" s="4"/>
      <c r="G514" s="5"/>
      <c r="H514" s="5"/>
      <c r="I514" s="5"/>
      <c r="J514" s="2"/>
      <c r="K514" s="2"/>
    </row>
    <row r="515" spans="6:11" x14ac:dyDescent="0.25">
      <c r="F515" s="4"/>
      <c r="G515" s="5"/>
      <c r="H515" s="5"/>
      <c r="I515" s="5"/>
      <c r="J515" s="2"/>
      <c r="K515" s="2"/>
    </row>
    <row r="516" spans="6:11" x14ac:dyDescent="0.25">
      <c r="F516" s="4"/>
      <c r="G516" s="5"/>
      <c r="H516" s="5"/>
      <c r="I516" s="5"/>
      <c r="J516" s="2"/>
      <c r="K516" s="2"/>
    </row>
    <row r="517" spans="6:11" x14ac:dyDescent="0.25">
      <c r="F517" s="4"/>
      <c r="G517" s="5"/>
      <c r="H517" s="5"/>
      <c r="I517" s="5"/>
      <c r="J517" s="2"/>
      <c r="K517" s="2"/>
    </row>
    <row r="518" spans="6:11" x14ac:dyDescent="0.25">
      <c r="F518" s="4"/>
      <c r="G518" s="5"/>
      <c r="H518" s="5"/>
      <c r="I518" s="5"/>
      <c r="J518" s="2"/>
      <c r="K518" s="2"/>
    </row>
    <row r="519" spans="6:11" x14ac:dyDescent="0.25">
      <c r="F519" s="4"/>
      <c r="G519" s="5"/>
      <c r="H519" s="5"/>
      <c r="I519" s="5"/>
      <c r="J519" s="2"/>
      <c r="K519" s="2"/>
    </row>
    <row r="520" spans="6:11" x14ac:dyDescent="0.25">
      <c r="F520" s="4"/>
      <c r="G520" s="5"/>
      <c r="H520" s="5"/>
      <c r="I520" s="5"/>
      <c r="J520" s="2"/>
      <c r="K520" s="2"/>
    </row>
    <row r="521" spans="6:11" x14ac:dyDescent="0.25">
      <c r="F521" s="4"/>
      <c r="G521" s="6"/>
      <c r="H521" s="6"/>
      <c r="I521" s="6"/>
      <c r="J521" s="2"/>
      <c r="K521" s="2"/>
    </row>
    <row r="522" spans="6:11" x14ac:dyDescent="0.25">
      <c r="F522" s="4"/>
      <c r="G522" s="5"/>
      <c r="H522" s="5"/>
      <c r="I522" s="5"/>
      <c r="J522" s="2"/>
      <c r="K522" s="2"/>
    </row>
    <row r="523" spans="6:11" x14ac:dyDescent="0.25">
      <c r="F523" s="4"/>
      <c r="G523" s="5"/>
      <c r="H523" s="5"/>
      <c r="I523" s="5"/>
      <c r="J523" s="2"/>
      <c r="K523" s="2"/>
    </row>
    <row r="524" spans="6:11" x14ac:dyDescent="0.25">
      <c r="F524" s="4"/>
      <c r="G524" s="5"/>
      <c r="H524" s="5"/>
      <c r="I524" s="5"/>
      <c r="J524" s="2"/>
      <c r="K524" s="2"/>
    </row>
    <row r="525" spans="6:11" x14ac:dyDescent="0.25">
      <c r="F525" s="4"/>
      <c r="G525" s="5"/>
      <c r="H525" s="5"/>
      <c r="I525" s="5"/>
      <c r="J525" s="2"/>
      <c r="K525" s="2"/>
    </row>
    <row r="526" spans="6:11" x14ac:dyDescent="0.25">
      <c r="F526" s="4"/>
      <c r="G526" s="5"/>
      <c r="H526" s="5"/>
      <c r="I526" s="5"/>
      <c r="J526" s="2"/>
      <c r="K526" s="2"/>
    </row>
    <row r="527" spans="6:11" x14ac:dyDescent="0.25">
      <c r="F527" s="4"/>
      <c r="G527" s="5"/>
      <c r="H527" s="5"/>
      <c r="I527" s="5"/>
      <c r="J527" s="2"/>
      <c r="K527" s="2"/>
    </row>
    <row r="528" spans="6:11" x14ac:dyDescent="0.25">
      <c r="F528" s="4"/>
      <c r="G528" s="5"/>
      <c r="H528" s="5"/>
      <c r="I528" s="5"/>
      <c r="J528" s="2"/>
      <c r="K528" s="2"/>
    </row>
    <row r="529" spans="6:11" x14ac:dyDescent="0.25">
      <c r="F529" s="4"/>
      <c r="G529" s="5"/>
      <c r="H529" s="5"/>
      <c r="I529" s="5"/>
      <c r="J529" s="2"/>
      <c r="K529" s="2"/>
    </row>
    <row r="530" spans="6:11" x14ac:dyDescent="0.25">
      <c r="F530" s="4"/>
      <c r="G530" s="6"/>
      <c r="H530" s="6"/>
      <c r="I530" s="6"/>
      <c r="J530" s="2"/>
      <c r="K530" s="2"/>
    </row>
    <row r="531" spans="6:11" x14ac:dyDescent="0.25">
      <c r="F531" s="4"/>
      <c r="G531" s="5"/>
      <c r="H531" s="5"/>
      <c r="I531" s="5"/>
      <c r="J531" s="2"/>
      <c r="K531" s="2"/>
    </row>
    <row r="532" spans="6:11" x14ac:dyDescent="0.25">
      <c r="F532" s="4"/>
      <c r="G532" s="5"/>
      <c r="H532" s="5"/>
      <c r="I532" s="5"/>
      <c r="J532" s="2"/>
      <c r="K532" s="2"/>
    </row>
    <row r="533" spans="6:11" x14ac:dyDescent="0.25">
      <c r="F533" s="4"/>
      <c r="G533" s="5"/>
      <c r="H533" s="5"/>
      <c r="I533" s="5"/>
      <c r="J533" s="2"/>
      <c r="K533" s="2"/>
    </row>
    <row r="534" spans="6:11" x14ac:dyDescent="0.25">
      <c r="F534" s="4"/>
      <c r="G534" s="5"/>
      <c r="H534" s="5"/>
      <c r="I534" s="5"/>
      <c r="J534" s="2"/>
      <c r="K534" s="2"/>
    </row>
    <row r="535" spans="6:11" x14ac:dyDescent="0.25">
      <c r="F535" s="4"/>
      <c r="G535" s="5"/>
      <c r="H535" s="5"/>
      <c r="I535" s="5"/>
      <c r="J535" s="2"/>
      <c r="K535" s="2"/>
    </row>
    <row r="536" spans="6:11" x14ac:dyDescent="0.25">
      <c r="F536" s="4"/>
      <c r="G536" s="5"/>
      <c r="H536" s="5"/>
      <c r="I536" s="5"/>
      <c r="J536" s="2"/>
      <c r="K536" s="2"/>
    </row>
    <row r="537" spans="6:11" x14ac:dyDescent="0.25">
      <c r="F537" s="4"/>
      <c r="G537" s="5"/>
      <c r="H537" s="5"/>
      <c r="I537" s="5"/>
      <c r="J537" s="2"/>
      <c r="K537" s="2"/>
    </row>
    <row r="538" spans="6:11" x14ac:dyDescent="0.25">
      <c r="F538" s="4"/>
      <c r="G538" s="5"/>
      <c r="H538" s="5"/>
      <c r="I538" s="5"/>
      <c r="J538" s="2"/>
      <c r="K538" s="2"/>
    </row>
    <row r="539" spans="6:11" x14ac:dyDescent="0.25">
      <c r="F539" s="4"/>
      <c r="G539" s="6"/>
      <c r="H539" s="6"/>
      <c r="I539" s="6"/>
      <c r="J539" s="2"/>
      <c r="K539" s="2"/>
    </row>
    <row r="540" spans="6:11" x14ac:dyDescent="0.25">
      <c r="F540" s="4"/>
      <c r="G540" s="5"/>
      <c r="H540" s="5"/>
      <c r="I540" s="5"/>
      <c r="J540" s="2"/>
      <c r="K540" s="2"/>
    </row>
    <row r="541" spans="6:11" x14ac:dyDescent="0.25">
      <c r="F541" s="4"/>
      <c r="G541" s="5"/>
      <c r="H541" s="5"/>
      <c r="I541" s="5"/>
      <c r="J541" s="2"/>
      <c r="K541" s="2"/>
    </row>
    <row r="542" spans="6:11" x14ac:dyDescent="0.25">
      <c r="F542" s="4"/>
      <c r="G542" s="5"/>
      <c r="H542" s="5"/>
      <c r="I542" s="5"/>
      <c r="J542" s="2"/>
      <c r="K542" s="2"/>
    </row>
    <row r="543" spans="6:11" x14ac:dyDescent="0.25">
      <c r="F543" s="4"/>
      <c r="G543" s="5"/>
      <c r="H543" s="5"/>
      <c r="I543" s="5"/>
      <c r="J543" s="2"/>
      <c r="K543" s="2"/>
    </row>
    <row r="544" spans="6:11" x14ac:dyDescent="0.25">
      <c r="F544" s="4"/>
      <c r="G544" s="5"/>
      <c r="H544" s="5"/>
      <c r="I544" s="5"/>
      <c r="J544" s="2"/>
      <c r="K544" s="2"/>
    </row>
    <row r="545" spans="6:11" x14ac:dyDescent="0.25">
      <c r="F545" s="4"/>
      <c r="G545" s="5"/>
      <c r="H545" s="5"/>
      <c r="I545" s="5"/>
      <c r="J545" s="2"/>
      <c r="K545" s="2"/>
    </row>
    <row r="546" spans="6:11" x14ac:dyDescent="0.25">
      <c r="F546" s="4"/>
      <c r="G546" s="5"/>
      <c r="H546" s="5"/>
      <c r="I546" s="5"/>
      <c r="J546" s="2"/>
      <c r="K546" s="2"/>
    </row>
    <row r="547" spans="6:11" x14ac:dyDescent="0.25">
      <c r="F547" s="4"/>
      <c r="G547" s="5"/>
      <c r="H547" s="5"/>
      <c r="I547" s="5"/>
      <c r="J547" s="2"/>
      <c r="K547" s="2"/>
    </row>
    <row r="548" spans="6:11" x14ac:dyDescent="0.25">
      <c r="F548" s="4"/>
      <c r="G548" s="6"/>
      <c r="H548" s="6"/>
      <c r="I548" s="6"/>
      <c r="J548" s="2"/>
      <c r="K548" s="2"/>
    </row>
    <row r="549" spans="6:11" x14ac:dyDescent="0.25">
      <c r="F549" s="4"/>
      <c r="G549" s="5"/>
      <c r="H549" s="5"/>
      <c r="I549" s="5"/>
      <c r="J549" s="2"/>
      <c r="K549" s="2"/>
    </row>
    <row r="550" spans="6:11" x14ac:dyDescent="0.25">
      <c r="F550" s="4"/>
      <c r="G550" s="5"/>
      <c r="H550" s="5"/>
      <c r="I550" s="5"/>
      <c r="J550" s="2"/>
      <c r="K550" s="2"/>
    </row>
    <row r="551" spans="6:11" x14ac:dyDescent="0.25">
      <c r="F551" s="4"/>
      <c r="G551" s="5"/>
      <c r="H551" s="5"/>
      <c r="I551" s="5"/>
      <c r="J551" s="2"/>
      <c r="K551" s="2"/>
    </row>
    <row r="552" spans="6:11" x14ac:dyDescent="0.25">
      <c r="F552" s="4"/>
      <c r="G552" s="5"/>
      <c r="H552" s="5"/>
      <c r="I552" s="5"/>
      <c r="J552" s="2"/>
      <c r="K552" s="2"/>
    </row>
    <row r="553" spans="6:11" x14ac:dyDescent="0.25">
      <c r="F553" s="4"/>
      <c r="G553" s="5"/>
      <c r="H553" s="5"/>
      <c r="I553" s="5"/>
      <c r="J553" s="2"/>
      <c r="K553" s="2"/>
    </row>
    <row r="554" spans="6:11" x14ac:dyDescent="0.25">
      <c r="F554" s="4"/>
      <c r="G554" s="5"/>
      <c r="H554" s="5"/>
      <c r="I554" s="5"/>
      <c r="J554" s="2"/>
      <c r="K554" s="2"/>
    </row>
    <row r="555" spans="6:11" x14ac:dyDescent="0.25">
      <c r="F555" s="4"/>
      <c r="G555" s="5"/>
      <c r="H555" s="5"/>
      <c r="I555" s="5"/>
      <c r="J555" s="2"/>
      <c r="K555" s="2"/>
    </row>
    <row r="556" spans="6:11" x14ac:dyDescent="0.25">
      <c r="F556" s="4"/>
      <c r="G556" s="5"/>
      <c r="H556" s="5"/>
      <c r="I556" s="5"/>
      <c r="J556" s="2"/>
      <c r="K556" s="2"/>
    </row>
    <row r="557" spans="6:11" x14ac:dyDescent="0.25">
      <c r="F557" s="4"/>
      <c r="G557" s="6"/>
      <c r="H557" s="6"/>
      <c r="I557" s="6"/>
      <c r="J557" s="2"/>
      <c r="K557" s="2"/>
    </row>
    <row r="558" spans="6:11" x14ac:dyDescent="0.25">
      <c r="F558" s="4"/>
      <c r="G558" s="5"/>
      <c r="H558" s="5"/>
      <c r="I558" s="5"/>
      <c r="J558" s="2"/>
      <c r="K558" s="2"/>
    </row>
    <row r="559" spans="6:11" x14ac:dyDescent="0.25">
      <c r="F559" s="4"/>
      <c r="G559" s="5"/>
      <c r="H559" s="5"/>
      <c r="I559" s="5"/>
      <c r="J559" s="2"/>
      <c r="K559" s="2"/>
    </row>
    <row r="560" spans="6:11" x14ac:dyDescent="0.25">
      <c r="F560" s="4"/>
      <c r="G560" s="5"/>
      <c r="H560" s="5"/>
      <c r="I560" s="5"/>
      <c r="J560" s="2"/>
      <c r="K560" s="2"/>
    </row>
    <row r="561" spans="6:11" x14ac:dyDescent="0.25">
      <c r="F561" s="4"/>
      <c r="G561" s="5"/>
      <c r="H561" s="5"/>
      <c r="I561" s="5"/>
      <c r="J561" s="2"/>
      <c r="K561" s="2"/>
    </row>
    <row r="562" spans="6:11" x14ac:dyDescent="0.25">
      <c r="F562" s="4"/>
      <c r="G562" s="5"/>
      <c r="H562" s="5"/>
      <c r="I562" s="5"/>
      <c r="J562" s="2"/>
      <c r="K562" s="2"/>
    </row>
    <row r="563" spans="6:11" x14ac:dyDescent="0.25">
      <c r="F563" s="4"/>
      <c r="G563" s="5"/>
      <c r="H563" s="5"/>
      <c r="I563" s="5"/>
      <c r="J563" s="2"/>
      <c r="K563" s="2"/>
    </row>
    <row r="564" spans="6:11" x14ac:dyDescent="0.25">
      <c r="F564" s="4"/>
      <c r="G564" s="5"/>
      <c r="H564" s="5"/>
      <c r="I564" s="5"/>
      <c r="J564" s="2"/>
      <c r="K564" s="2"/>
    </row>
    <row r="565" spans="6:11" x14ac:dyDescent="0.25">
      <c r="F565" s="4"/>
      <c r="G565" s="5"/>
      <c r="H565" s="5"/>
      <c r="I565" s="5"/>
      <c r="J565" s="2"/>
      <c r="K565" s="2"/>
    </row>
    <row r="566" spans="6:11" x14ac:dyDescent="0.25">
      <c r="F566" s="4"/>
      <c r="G566" s="6"/>
      <c r="H566" s="6"/>
      <c r="I566" s="6"/>
      <c r="J566" s="2"/>
      <c r="K566" s="2"/>
    </row>
    <row r="567" spans="6:11" x14ac:dyDescent="0.25">
      <c r="F567" s="4"/>
      <c r="G567" s="5"/>
      <c r="H567" s="5"/>
      <c r="I567" s="5"/>
      <c r="J567" s="2"/>
      <c r="K567" s="2"/>
    </row>
    <row r="568" spans="6:11" x14ac:dyDescent="0.25">
      <c r="F568" s="4"/>
      <c r="G568" s="2"/>
      <c r="H568" s="2"/>
      <c r="I568" s="2"/>
      <c r="J568" s="2"/>
      <c r="K568" s="2"/>
    </row>
    <row r="569" spans="6:11" x14ac:dyDescent="0.25">
      <c r="F569" s="4"/>
      <c r="G569" s="2"/>
      <c r="H569" s="2"/>
      <c r="I569" s="2"/>
      <c r="J569" s="2"/>
      <c r="K569" s="2"/>
    </row>
    <row r="570" spans="6:11" x14ac:dyDescent="0.25">
      <c r="F570" s="4"/>
      <c r="G570" s="2"/>
      <c r="H570" s="2"/>
      <c r="I570" s="2"/>
      <c r="J570" s="2"/>
      <c r="K570" s="2"/>
    </row>
    <row r="571" spans="6:11" x14ac:dyDescent="0.25">
      <c r="F571" s="4"/>
      <c r="G571" s="2"/>
      <c r="H571" s="2"/>
      <c r="I571" s="2"/>
      <c r="J571" s="2"/>
      <c r="K571" s="2"/>
    </row>
    <row r="572" spans="6:11" x14ac:dyDescent="0.25">
      <c r="F572" s="4"/>
      <c r="G572" s="2"/>
      <c r="H572" s="2"/>
      <c r="I572" s="2"/>
      <c r="J572" s="2"/>
      <c r="K572" s="2"/>
    </row>
    <row r="573" spans="6:11" x14ac:dyDescent="0.25">
      <c r="F573" s="4"/>
      <c r="G573" s="2"/>
      <c r="H573" s="2"/>
      <c r="I573" s="2"/>
      <c r="J573" s="2"/>
      <c r="K573" s="2"/>
    </row>
    <row r="574" spans="6:11" x14ac:dyDescent="0.25">
      <c r="F574" s="4"/>
      <c r="G574" s="5"/>
      <c r="H574" s="5"/>
      <c r="I574" s="5"/>
      <c r="J574" s="2"/>
      <c r="K574" s="2"/>
    </row>
    <row r="575" spans="6:11" x14ac:dyDescent="0.25">
      <c r="F575" s="4"/>
      <c r="G575" s="5"/>
      <c r="H575" s="5"/>
      <c r="I575" s="5"/>
      <c r="J575" s="2"/>
      <c r="K575" s="2"/>
    </row>
    <row r="576" spans="6:11" x14ac:dyDescent="0.25">
      <c r="F576" s="4"/>
      <c r="G576" s="5"/>
      <c r="H576" s="5"/>
      <c r="I576" s="5"/>
      <c r="J576" s="2"/>
      <c r="K576" s="2"/>
    </row>
    <row r="577" spans="7:9" x14ac:dyDescent="0.25">
      <c r="G577" s="5"/>
      <c r="H577" s="5"/>
      <c r="I577" s="5"/>
    </row>
    <row r="578" spans="7:9" x14ac:dyDescent="0.25">
      <c r="G578" s="5"/>
      <c r="H578" s="5"/>
      <c r="I578" s="5"/>
    </row>
    <row r="579" spans="7:9" x14ac:dyDescent="0.25">
      <c r="G579" s="5"/>
      <c r="H579" s="5"/>
      <c r="I579" s="5"/>
    </row>
    <row r="580" spans="7:9" x14ac:dyDescent="0.25">
      <c r="G580" s="5"/>
      <c r="H580" s="5"/>
      <c r="I580" s="5"/>
    </row>
    <row r="581" spans="7:9" x14ac:dyDescent="0.25">
      <c r="G581" s="5"/>
      <c r="H581" s="5"/>
      <c r="I581" s="5"/>
    </row>
    <row r="582" spans="7:9" x14ac:dyDescent="0.25">
      <c r="G582" s="5"/>
      <c r="H582" s="5"/>
      <c r="I582" s="5"/>
    </row>
    <row r="583" spans="7:9" x14ac:dyDescent="0.25">
      <c r="G583" s="5"/>
      <c r="H583" s="5"/>
      <c r="I583" s="5"/>
    </row>
    <row r="584" spans="7:9" x14ac:dyDescent="0.25">
      <c r="G584" s="5"/>
      <c r="H584" s="5"/>
      <c r="I584" s="5"/>
    </row>
    <row r="585" spans="7:9" x14ac:dyDescent="0.25">
      <c r="G585" s="5"/>
      <c r="H585" s="5"/>
      <c r="I585" s="5"/>
    </row>
    <row r="586" spans="7:9" x14ac:dyDescent="0.25">
      <c r="G586" s="5"/>
      <c r="H586" s="5"/>
      <c r="I586" s="5"/>
    </row>
    <row r="587" spans="7:9" x14ac:dyDescent="0.25">
      <c r="G587" s="5"/>
      <c r="H587" s="5"/>
      <c r="I587" s="5"/>
    </row>
    <row r="588" spans="7:9" x14ac:dyDescent="0.25">
      <c r="G588" s="5"/>
      <c r="H588" s="5"/>
      <c r="I588" s="5"/>
    </row>
    <row r="589" spans="7:9" x14ac:dyDescent="0.25">
      <c r="G589" s="5"/>
      <c r="H589" s="5"/>
      <c r="I589" s="5"/>
    </row>
    <row r="590" spans="7:9" x14ac:dyDescent="0.25">
      <c r="G590" s="5"/>
      <c r="H590" s="5"/>
      <c r="I590" s="5"/>
    </row>
    <row r="591" spans="7:9" x14ac:dyDescent="0.25">
      <c r="G591" s="5"/>
      <c r="H591" s="5"/>
      <c r="I591" s="5"/>
    </row>
    <row r="592" spans="7:9" x14ac:dyDescent="0.25">
      <c r="G592" s="5"/>
      <c r="H592" s="5"/>
      <c r="I592" s="5"/>
    </row>
    <row r="593" spans="7:9" x14ac:dyDescent="0.25">
      <c r="G593" s="5"/>
      <c r="H593" s="5"/>
      <c r="I593" s="5"/>
    </row>
  </sheetData>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autoFill="0" autoPict="0">
                <anchor moveWithCells="1">
                  <from>
                    <xdr:col>0</xdr:col>
                    <xdr:colOff>25879</xdr:colOff>
                    <xdr:row>0</xdr:row>
                    <xdr:rowOff>94891</xdr:rowOff>
                  </from>
                  <to>
                    <xdr:col>3</xdr:col>
                    <xdr:colOff>552091</xdr:colOff>
                    <xdr:row>4</xdr:row>
                    <xdr:rowOff>69011</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0</xdr:col>
                    <xdr:colOff>120770</xdr:colOff>
                    <xdr:row>1</xdr:row>
                    <xdr:rowOff>103517</xdr:rowOff>
                  </from>
                  <to>
                    <xdr:col>1</xdr:col>
                    <xdr:colOff>284672</xdr:colOff>
                    <xdr:row>2</xdr:row>
                    <xdr:rowOff>129396</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1</xdr:col>
                    <xdr:colOff>310551</xdr:colOff>
                    <xdr:row>1</xdr:row>
                    <xdr:rowOff>103517</xdr:rowOff>
                  </from>
                  <to>
                    <xdr:col>3</xdr:col>
                    <xdr:colOff>146649</xdr:colOff>
                    <xdr:row>2</xdr:row>
                    <xdr:rowOff>129396</xdr:rowOff>
                  </to>
                </anchor>
              </controlPr>
            </control>
          </mc:Choice>
        </mc:AlternateContent>
        <mc:AlternateContent xmlns:mc="http://schemas.openxmlformats.org/markup-compatibility/2006">
          <mc:Choice Requires="x14">
            <control shapeId="1028" r:id="rId7" name="Spinner 4">
              <controlPr defaultSize="0" autoPict="0">
                <anchor moveWithCells="1" sizeWithCells="1">
                  <from>
                    <xdr:col>0</xdr:col>
                    <xdr:colOff>276045</xdr:colOff>
                    <xdr:row>5</xdr:row>
                    <xdr:rowOff>86264</xdr:rowOff>
                  </from>
                  <to>
                    <xdr:col>1</xdr:col>
                    <xdr:colOff>431321</xdr:colOff>
                    <xdr:row>8</xdr:row>
                    <xdr:rowOff>112143</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3"/>
  <sheetViews>
    <sheetView workbookViewId="0">
      <pane xSplit="2" ySplit="3" topLeftCell="C13" activePane="bottomRight" state="frozen"/>
      <selection pane="topRight" activeCell="C1" sqref="C1"/>
      <selection pane="bottomLeft" activeCell="A4" sqref="A4"/>
      <selection pane="bottomRight" activeCell="F1" sqref="F1:O2"/>
    </sheetView>
  </sheetViews>
  <sheetFormatPr defaultRowHeight="14.3" x14ac:dyDescent="0.25"/>
  <cols>
    <col min="6" max="6" width="16.625" customWidth="1"/>
    <col min="7" max="7" width="13.125" customWidth="1"/>
    <col min="8" max="8" width="10.625" bestFit="1" customWidth="1"/>
    <col min="9" max="9" width="12.75" bestFit="1" customWidth="1"/>
    <col min="10" max="11" width="12.625" customWidth="1"/>
    <col min="12" max="15" width="9.25" bestFit="1" customWidth="1"/>
    <col min="17" max="17" width="9.25" bestFit="1" customWidth="1"/>
    <col min="18" max="18" width="9.625" bestFit="1" customWidth="1"/>
    <col min="19" max="19" width="9.25" bestFit="1" customWidth="1"/>
  </cols>
  <sheetData>
    <row r="1" spans="1:19" x14ac:dyDescent="0.25">
      <c r="A1" t="s">
        <v>7</v>
      </c>
      <c r="B1" t="s">
        <v>8</v>
      </c>
      <c r="C1" t="s">
        <v>9</v>
      </c>
      <c r="D1" t="s">
        <v>10</v>
      </c>
      <c r="E1" t="s">
        <v>11</v>
      </c>
      <c r="F1" t="s">
        <v>21</v>
      </c>
      <c r="G1" t="s">
        <v>22</v>
      </c>
      <c r="H1" t="s">
        <v>23</v>
      </c>
      <c r="I1" t="s">
        <v>24</v>
      </c>
      <c r="J1" t="s">
        <v>29</v>
      </c>
      <c r="K1" t="s">
        <v>30</v>
      </c>
      <c r="L1" t="s">
        <v>25</v>
      </c>
      <c r="M1" t="s">
        <v>26</v>
      </c>
      <c r="N1" t="s">
        <v>27</v>
      </c>
      <c r="O1" t="s">
        <v>28</v>
      </c>
    </row>
    <row r="2" spans="1:19" x14ac:dyDescent="0.25">
      <c r="A2">
        <v>1</v>
      </c>
      <c r="B2" s="3">
        <v>31.958300000000001</v>
      </c>
      <c r="C2" s="3">
        <v>3.625</v>
      </c>
      <c r="D2" s="5">
        <v>21938.6</v>
      </c>
      <c r="E2" s="5">
        <v>430599</v>
      </c>
      <c r="F2" s="5">
        <f ca="1">INDEX(analyse!$F$29:$F$576,($A2-1)*3+1,1)</f>
        <v>2581655</v>
      </c>
      <c r="G2" s="5">
        <f ca="1">INDEX(analyse!$F$29:$F$576,($A2-1)*3+3,1)</f>
        <v>6729651</v>
      </c>
      <c r="H2" s="5">
        <f ca="1">INDEX(analyse!$H$29:$H$576,($A2-1)*3+1,1)</f>
        <v>452962</v>
      </c>
      <c r="I2" s="5">
        <f ca="1">INDEX(analyse!$H$29:$H$576,($A2-1)*3+3,1)</f>
        <v>2530971</v>
      </c>
      <c r="J2" s="5">
        <f ca="1">F2/D2</f>
        <v>117.67637862033129</v>
      </c>
      <c r="K2" s="5">
        <f ca="1">G2/D2</f>
        <v>306.74933678539196</v>
      </c>
      <c r="L2" s="5">
        <f ca="1">100*G2/F2</f>
        <v>260.67197204893762</v>
      </c>
      <c r="M2" s="5">
        <f ca="1">100*H2/F2</f>
        <v>17.545411761060251</v>
      </c>
      <c r="N2" s="5">
        <f ca="1">100*I2/G2</f>
        <v>37.609246006962323</v>
      </c>
      <c r="O2" s="4">
        <f ca="1">N2-M2</f>
        <v>20.063834245902072</v>
      </c>
      <c r="P2" s="5"/>
      <c r="Q2" s="5"/>
      <c r="R2" s="5"/>
      <c r="S2" s="5"/>
    </row>
    <row r="3" spans="1:19" x14ac:dyDescent="0.25">
      <c r="A3">
        <v>2</v>
      </c>
      <c r="B3" s="3">
        <v>31.958300000000001</v>
      </c>
      <c r="C3" s="3">
        <v>3.7083300000000001</v>
      </c>
      <c r="D3" s="5">
        <v>4008.8</v>
      </c>
      <c r="E3" s="5">
        <v>462283</v>
      </c>
      <c r="F3" s="5">
        <f ca="1">INDEX(analyse!$F$29:$F$576,($A3-1)*3+1,1)</f>
        <v>41210</v>
      </c>
      <c r="G3" s="5">
        <f ca="1">INDEX(analyse!$F$29:$F$576,($A3-1)*3+3,1)</f>
        <v>70867</v>
      </c>
      <c r="H3" s="5">
        <f ca="1">INDEX(analyse!$H$29:$H$576,($A3-1)*3+1,1)</f>
        <v>0</v>
      </c>
      <c r="I3" s="5">
        <f ca="1">INDEX(analyse!$H$29:$H$576,($A3-1)*3+3,1)</f>
        <v>1545</v>
      </c>
      <c r="J3" s="5">
        <f t="shared" ref="J3:J63" ca="1" si="0">F3/D3</f>
        <v>10.279884254639793</v>
      </c>
      <c r="K3" s="5">
        <f t="shared" ref="K3:K62" ca="1" si="1">G3/D3</f>
        <v>17.677858710836158</v>
      </c>
      <c r="L3" s="5">
        <f t="shared" ref="L3:L62" ca="1" si="2">100*G3/F3</f>
        <v>171.96554234409123</v>
      </c>
      <c r="M3" s="5">
        <f t="shared" ref="M3:M62" ca="1" si="3">100*H3/F3</f>
        <v>0</v>
      </c>
      <c r="N3" s="5">
        <f t="shared" ref="N3:N62" ca="1" si="4">100*I3/G3</f>
        <v>2.1801402627457067</v>
      </c>
      <c r="O3" s="4">
        <f t="shared" ref="O3:O62" ca="1" si="5">N3-M3</f>
        <v>2.1801402627457067</v>
      </c>
      <c r="P3" s="5"/>
      <c r="Q3" s="5"/>
      <c r="R3" s="5"/>
      <c r="S3" s="5"/>
    </row>
    <row r="4" spans="1:19" x14ac:dyDescent="0.25">
      <c r="A4">
        <v>3</v>
      </c>
      <c r="B4" s="3">
        <v>32.208300000000001</v>
      </c>
      <c r="C4" s="3">
        <v>3.5416699999999999</v>
      </c>
      <c r="D4" s="5">
        <v>2048.2600000000002</v>
      </c>
      <c r="E4" s="5">
        <v>25715.4</v>
      </c>
      <c r="F4" s="5">
        <f ca="1">INDEX(analyse!$F$29:$F$576,($A4-1)*3+1,1)</f>
        <v>44354</v>
      </c>
      <c r="G4" s="5">
        <f ca="1">INDEX(analyse!$F$29:$F$576,($A4-1)*3+3,1)</f>
        <v>135303</v>
      </c>
      <c r="H4" s="5">
        <f ca="1">INDEX(analyse!$H$29:$H$576,($A4-1)*3+1,1)</f>
        <v>0</v>
      </c>
      <c r="I4" s="5">
        <f ca="1">INDEX(analyse!$H$29:$H$576,($A4-1)*3+3,1)</f>
        <v>0</v>
      </c>
      <c r="J4" s="5">
        <f t="shared" ca="1" si="0"/>
        <v>21.654477458916347</v>
      </c>
      <c r="K4" s="5">
        <f t="shared" ca="1" si="1"/>
        <v>66.057531758663444</v>
      </c>
      <c r="L4" s="5">
        <f t="shared" ca="1" si="2"/>
        <v>305.05253190242144</v>
      </c>
      <c r="M4" s="5">
        <f t="shared" ca="1" si="3"/>
        <v>0</v>
      </c>
      <c r="N4" s="5">
        <f t="shared" ca="1" si="4"/>
        <v>0</v>
      </c>
      <c r="O4" s="4">
        <f t="shared" ca="1" si="5"/>
        <v>0</v>
      </c>
      <c r="P4" s="5"/>
      <c r="Q4" s="5"/>
      <c r="R4" s="5"/>
      <c r="S4" s="5"/>
    </row>
    <row r="5" spans="1:19" x14ac:dyDescent="0.25">
      <c r="A5">
        <v>4</v>
      </c>
      <c r="B5" s="3">
        <v>32.291699999999999</v>
      </c>
      <c r="C5" s="3">
        <v>3.625</v>
      </c>
      <c r="D5" s="5">
        <v>1621.02</v>
      </c>
      <c r="E5" s="5">
        <v>1939.28</v>
      </c>
      <c r="F5" s="5">
        <f ca="1">INDEX(analyse!$F$29:$F$576,($A5-1)*3+1,1)</f>
        <v>46804</v>
      </c>
      <c r="G5" s="5">
        <f ca="1">INDEX(analyse!$F$29:$F$576,($A5-1)*3+3,1)</f>
        <v>142666</v>
      </c>
      <c r="H5" s="5">
        <f ca="1">INDEX(analyse!$H$29:$H$576,($A5-1)*3+1,1)</f>
        <v>0</v>
      </c>
      <c r="I5" s="5">
        <f ca="1">INDEX(analyse!$H$29:$H$576,($A5-1)*3+3,1)</f>
        <v>0</v>
      </c>
      <c r="J5" s="5">
        <f t="shared" ca="1" si="0"/>
        <v>28.873178615933178</v>
      </c>
      <c r="K5" s="5">
        <f t="shared" ca="1" si="1"/>
        <v>88.010018383486937</v>
      </c>
      <c r="L5" s="5">
        <f t="shared" ca="1" si="2"/>
        <v>304.81582770703358</v>
      </c>
      <c r="M5" s="5">
        <f t="shared" ca="1" si="3"/>
        <v>0</v>
      </c>
      <c r="N5" s="5">
        <f t="shared" ca="1" si="4"/>
        <v>0</v>
      </c>
      <c r="O5" s="4">
        <f t="shared" ca="1" si="5"/>
        <v>0</v>
      </c>
      <c r="P5" s="5"/>
      <c r="Q5" s="5"/>
      <c r="R5" s="5"/>
      <c r="S5" s="5"/>
    </row>
    <row r="6" spans="1:19" x14ac:dyDescent="0.25">
      <c r="A6">
        <v>5</v>
      </c>
      <c r="B6" s="3">
        <v>32.541699999999999</v>
      </c>
      <c r="C6" s="3">
        <v>3.125</v>
      </c>
      <c r="D6" s="5">
        <v>3072.57</v>
      </c>
      <c r="E6" s="5">
        <v>13458.3</v>
      </c>
      <c r="F6" s="5">
        <f ca="1">INDEX(analyse!$F$29:$F$576,($A6-1)*3+1,1)</f>
        <v>236482</v>
      </c>
      <c r="G6" s="5">
        <f ca="1">INDEX(analyse!$F$29:$F$576,($A6-1)*3+3,1)</f>
        <v>678196</v>
      </c>
      <c r="H6" s="5">
        <f ca="1">INDEX(analyse!$H$29:$H$576,($A6-1)*3+1,1)</f>
        <v>19179</v>
      </c>
      <c r="I6" s="5">
        <f ca="1">INDEX(analyse!$H$29:$H$576,($A6-1)*3+3,1)</f>
        <v>108062</v>
      </c>
      <c r="J6" s="5">
        <f t="shared" ca="1" si="0"/>
        <v>76.965536993461498</v>
      </c>
      <c r="K6" s="5">
        <f t="shared" ca="1" si="1"/>
        <v>220.72597206898459</v>
      </c>
      <c r="L6" s="5">
        <f t="shared" ca="1" si="2"/>
        <v>286.78546358708064</v>
      </c>
      <c r="M6" s="5">
        <f t="shared" ca="1" si="3"/>
        <v>8.1101310036281831</v>
      </c>
      <c r="N6" s="5">
        <f t="shared" ca="1" si="4"/>
        <v>15.933741868132516</v>
      </c>
      <c r="O6" s="4">
        <f t="shared" ca="1" si="5"/>
        <v>7.8236108645043334</v>
      </c>
      <c r="P6" s="5"/>
      <c r="Q6" s="5"/>
      <c r="R6" s="5"/>
      <c r="S6" s="5"/>
    </row>
    <row r="7" spans="1:19" x14ac:dyDescent="0.25">
      <c r="A7">
        <v>6</v>
      </c>
      <c r="B7" s="3">
        <v>32.541699999999999</v>
      </c>
      <c r="C7" s="3">
        <v>3.0416699999999999</v>
      </c>
      <c r="D7" s="5">
        <v>12723.3</v>
      </c>
      <c r="E7" s="5">
        <v>12761.9</v>
      </c>
      <c r="F7" s="5">
        <f ca="1">INDEX(analyse!$F$29:$F$576,($A7-1)*3+1,1)</f>
        <v>921050</v>
      </c>
      <c r="G7" s="5">
        <f ca="1">INDEX(analyse!$F$29:$F$576,($A7-1)*3+3,1)</f>
        <v>2781254</v>
      </c>
      <c r="H7" s="5">
        <f ca="1">INDEX(analyse!$H$29:$H$576,($A7-1)*3+1,1)</f>
        <v>8126</v>
      </c>
      <c r="I7" s="5">
        <f ca="1">INDEX(analyse!$H$29:$H$576,($A7-1)*3+3,1)</f>
        <v>46990</v>
      </c>
      <c r="J7" s="5">
        <f t="shared" ca="1" si="0"/>
        <v>72.390810560153426</v>
      </c>
      <c r="K7" s="5">
        <f t="shared" ca="1" si="1"/>
        <v>218.59533297179192</v>
      </c>
      <c r="L7" s="5">
        <f t="shared" ca="1" si="2"/>
        <v>301.9655827588079</v>
      </c>
      <c r="M7" s="5">
        <f t="shared" ca="1" si="3"/>
        <v>0.88225394929699796</v>
      </c>
      <c r="N7" s="5">
        <f t="shared" ca="1" si="4"/>
        <v>1.6895256600080395</v>
      </c>
      <c r="O7" s="4">
        <f t="shared" ca="1" si="5"/>
        <v>0.80727171071104153</v>
      </c>
      <c r="P7" s="5"/>
      <c r="Q7" s="5"/>
      <c r="R7" s="5"/>
      <c r="S7" s="5"/>
    </row>
    <row r="8" spans="1:19" x14ac:dyDescent="0.25">
      <c r="A8">
        <v>7</v>
      </c>
      <c r="B8" s="3">
        <v>33.041699999999999</v>
      </c>
      <c r="C8" s="3">
        <v>3.2916699999999999</v>
      </c>
      <c r="D8" s="5">
        <v>6656.22</v>
      </c>
      <c r="E8" s="5">
        <v>6756.18</v>
      </c>
      <c r="F8" s="5">
        <f ca="1">INDEX(analyse!$F$29:$F$576,($A8-1)*3+1,1)</f>
        <v>196430</v>
      </c>
      <c r="G8" s="5">
        <f ca="1">INDEX(analyse!$F$29:$F$576,($A8-1)*3+3,1)</f>
        <v>590026</v>
      </c>
      <c r="H8" s="5">
        <f ca="1">INDEX(analyse!$H$29:$H$576,($A8-1)*3+1,1)</f>
        <v>0</v>
      </c>
      <c r="I8" s="5">
        <f ca="1">INDEX(analyse!$H$29:$H$576,($A8-1)*3+3,1)</f>
        <v>0</v>
      </c>
      <c r="J8" s="5">
        <f t="shared" ca="1" si="0"/>
        <v>29.510743334805639</v>
      </c>
      <c r="K8" s="5">
        <f t="shared" ca="1" si="1"/>
        <v>88.642803272728358</v>
      </c>
      <c r="L8" s="5">
        <f t="shared" ca="1" si="2"/>
        <v>300.37468818408593</v>
      </c>
      <c r="M8" s="5">
        <f t="shared" ca="1" si="3"/>
        <v>0</v>
      </c>
      <c r="N8" s="5">
        <f t="shared" ca="1" si="4"/>
        <v>0</v>
      </c>
      <c r="O8" s="4">
        <f t="shared" ca="1" si="5"/>
        <v>0</v>
      </c>
      <c r="P8" s="5"/>
      <c r="Q8" s="5"/>
      <c r="R8" s="5"/>
      <c r="S8" s="5"/>
    </row>
    <row r="9" spans="1:19" x14ac:dyDescent="0.25">
      <c r="A9">
        <v>8</v>
      </c>
      <c r="B9" s="3">
        <v>33.041699999999999</v>
      </c>
      <c r="C9" s="3">
        <v>3.4583300000000001</v>
      </c>
      <c r="D9" s="5">
        <v>1535.56</v>
      </c>
      <c r="E9" s="5">
        <v>1491.84</v>
      </c>
      <c r="F9" s="5">
        <f ca="1">INDEX(analyse!$F$29:$F$576,($A9-1)*3+1,1)</f>
        <v>42284</v>
      </c>
      <c r="G9" s="5">
        <f ca="1">INDEX(analyse!$F$29:$F$576,($A9-1)*3+3,1)</f>
        <v>122853</v>
      </c>
      <c r="H9" s="5">
        <f ca="1">INDEX(analyse!$H$29:$H$576,($A9-1)*3+1,1)</f>
        <v>0</v>
      </c>
      <c r="I9" s="5">
        <f ca="1">INDEX(analyse!$H$29:$H$576,($A9-1)*3+3,1)</f>
        <v>0</v>
      </c>
      <c r="J9" s="5">
        <f t="shared" ca="1" si="0"/>
        <v>27.536533902940949</v>
      </c>
      <c r="K9" s="5">
        <f t="shared" ca="1" si="1"/>
        <v>80.005340071374619</v>
      </c>
      <c r="L9" s="5">
        <f t="shared" ca="1" si="2"/>
        <v>290.54252199413492</v>
      </c>
      <c r="M9" s="5">
        <f t="shared" ca="1" si="3"/>
        <v>0</v>
      </c>
      <c r="N9" s="5">
        <f t="shared" ca="1" si="4"/>
        <v>0</v>
      </c>
      <c r="O9" s="4">
        <f t="shared" ca="1" si="5"/>
        <v>0</v>
      </c>
      <c r="P9" s="5"/>
      <c r="Q9" s="5"/>
      <c r="R9" s="5"/>
      <c r="S9" s="5"/>
    </row>
    <row r="10" spans="1:19" x14ac:dyDescent="0.25">
      <c r="A10">
        <v>9</v>
      </c>
      <c r="B10" s="3">
        <v>31.458300000000001</v>
      </c>
      <c r="C10" s="3">
        <v>2.2083300000000001</v>
      </c>
      <c r="D10" s="5">
        <v>3330.98</v>
      </c>
      <c r="E10" s="5">
        <v>351459</v>
      </c>
      <c r="F10" s="5">
        <f ca="1">INDEX(analyse!$F$29:$F$576,($A10-1)*3+1,1)</f>
        <v>95227</v>
      </c>
      <c r="G10" s="5">
        <f ca="1">INDEX(analyse!$F$29:$F$576,($A10-1)*3+3,1)</f>
        <v>277275</v>
      </c>
      <c r="H10" s="5">
        <f ca="1">INDEX(analyse!$H$29:$H$576,($A10-1)*3+1,1)</f>
        <v>0</v>
      </c>
      <c r="I10" s="5">
        <f ca="1">INDEX(analyse!$H$29:$H$576,($A10-1)*3+3,1)</f>
        <v>0</v>
      </c>
      <c r="J10" s="5">
        <f t="shared" ca="1" si="0"/>
        <v>28.58828332802959</v>
      </c>
      <c r="K10" s="5">
        <f t="shared" ca="1" si="1"/>
        <v>83.241268335444829</v>
      </c>
      <c r="L10" s="5">
        <f t="shared" ca="1" si="2"/>
        <v>291.17267161624329</v>
      </c>
      <c r="M10" s="5">
        <f t="shared" ca="1" si="3"/>
        <v>0</v>
      </c>
      <c r="N10" s="5">
        <f t="shared" ca="1" si="4"/>
        <v>0</v>
      </c>
      <c r="O10" s="4">
        <f t="shared" ca="1" si="5"/>
        <v>0</v>
      </c>
      <c r="P10" s="5"/>
      <c r="Q10" s="5"/>
      <c r="R10" s="5"/>
      <c r="S10" s="5"/>
    </row>
    <row r="11" spans="1:19" x14ac:dyDescent="0.25">
      <c r="A11">
        <v>10</v>
      </c>
      <c r="B11" s="3">
        <v>31.291699999999999</v>
      </c>
      <c r="C11" s="3">
        <v>2.2083300000000001</v>
      </c>
      <c r="D11" s="5">
        <v>14013</v>
      </c>
      <c r="E11" s="5">
        <v>408641</v>
      </c>
      <c r="F11" s="5">
        <f ca="1">INDEX(analyse!$F$29:$F$576,($A11-1)*3+1,1)</f>
        <v>1151521</v>
      </c>
      <c r="G11" s="5">
        <f ca="1">INDEX(analyse!$F$29:$F$576,($A11-1)*3+3,1)</f>
        <v>2746264</v>
      </c>
      <c r="H11" s="5">
        <f ca="1">INDEX(analyse!$H$29:$H$576,($A11-1)*3+1,1)</f>
        <v>402662</v>
      </c>
      <c r="I11" s="5">
        <f ca="1">INDEX(analyse!$H$29:$H$576,($A11-1)*3+3,1)</f>
        <v>1141642</v>
      </c>
      <c r="J11" s="5">
        <f t="shared" ca="1" si="0"/>
        <v>82.17519446228502</v>
      </c>
      <c r="K11" s="5">
        <f t="shared" ca="1" si="1"/>
        <v>195.97973310497395</v>
      </c>
      <c r="L11" s="5">
        <f t="shared" ca="1" si="2"/>
        <v>238.49013608957196</v>
      </c>
      <c r="M11" s="5">
        <f t="shared" ca="1" si="3"/>
        <v>34.967838189663929</v>
      </c>
      <c r="N11" s="5">
        <f t="shared" ca="1" si="4"/>
        <v>41.570730272107852</v>
      </c>
      <c r="O11" s="4">
        <f t="shared" ca="1" si="5"/>
        <v>6.6028920824439226</v>
      </c>
      <c r="P11" s="5"/>
      <c r="Q11" s="5"/>
      <c r="R11" s="5"/>
      <c r="S11" s="5"/>
    </row>
    <row r="12" spans="1:19" x14ac:dyDescent="0.25">
      <c r="A12">
        <v>11</v>
      </c>
      <c r="B12" s="3">
        <v>31.541699999999999</v>
      </c>
      <c r="C12" s="3">
        <v>2.0416699999999999</v>
      </c>
      <c r="D12" s="5">
        <v>1793.99</v>
      </c>
      <c r="E12" s="5">
        <v>1744.5</v>
      </c>
      <c r="F12" s="5">
        <f ca="1">INDEX(analyse!$F$29:$F$576,($A12-1)*3+1,1)</f>
        <v>26534</v>
      </c>
      <c r="G12" s="5">
        <f ca="1">INDEX(analyse!$F$29:$F$576,($A12-1)*3+3,1)</f>
        <v>58612</v>
      </c>
      <c r="H12" s="5">
        <f ca="1">INDEX(analyse!$H$29:$H$576,($A12-1)*3+1,1)</f>
        <v>0</v>
      </c>
      <c r="I12" s="5">
        <f ca="1">INDEX(analyse!$H$29:$H$576,($A12-1)*3+3,1)</f>
        <v>0</v>
      </c>
      <c r="J12" s="5">
        <f t="shared" ca="1" si="0"/>
        <v>14.79049493029504</v>
      </c>
      <c r="K12" s="5">
        <f t="shared" ca="1" si="1"/>
        <v>32.671308089788681</v>
      </c>
      <c r="L12" s="5">
        <f t="shared" ca="1" si="2"/>
        <v>220.89394738825658</v>
      </c>
      <c r="M12" s="5">
        <f t="shared" ca="1" si="3"/>
        <v>0</v>
      </c>
      <c r="N12" s="5">
        <f t="shared" ca="1" si="4"/>
        <v>0</v>
      </c>
      <c r="O12" s="4">
        <f t="shared" ca="1" si="5"/>
        <v>0</v>
      </c>
      <c r="P12" s="5"/>
      <c r="Q12" s="5"/>
      <c r="R12" s="5"/>
      <c r="S12" s="5"/>
    </row>
    <row r="13" spans="1:19" x14ac:dyDescent="0.25">
      <c r="A13">
        <v>12</v>
      </c>
      <c r="B13" s="3">
        <v>30.791699999999999</v>
      </c>
      <c r="C13" s="3">
        <v>1.125</v>
      </c>
      <c r="D13" s="5">
        <v>2307.62</v>
      </c>
      <c r="E13" s="5">
        <v>2417.54</v>
      </c>
      <c r="F13" s="5">
        <f ca="1">INDEX(analyse!$F$29:$F$576,($A13-1)*3+1,1)</f>
        <v>223656</v>
      </c>
      <c r="G13" s="5">
        <f ca="1">INDEX(analyse!$F$29:$F$576,($A13-1)*3+3,1)</f>
        <v>678688</v>
      </c>
      <c r="H13" s="5">
        <f ca="1">INDEX(analyse!$H$29:$H$576,($A13-1)*3+1,1)</f>
        <v>0</v>
      </c>
      <c r="I13" s="5">
        <f ca="1">INDEX(analyse!$H$29:$H$576,($A13-1)*3+3,1)</f>
        <v>14360</v>
      </c>
      <c r="J13" s="5">
        <f t="shared" ca="1" si="0"/>
        <v>96.920636846621193</v>
      </c>
      <c r="K13" s="5">
        <f t="shared" ca="1" si="1"/>
        <v>294.10734869692584</v>
      </c>
      <c r="L13" s="5">
        <f t="shared" ca="1" si="2"/>
        <v>303.4517294416425</v>
      </c>
      <c r="M13" s="5">
        <f t="shared" ca="1" si="3"/>
        <v>0</v>
      </c>
      <c r="N13" s="5">
        <f t="shared" ca="1" si="4"/>
        <v>2.1158470460653498</v>
      </c>
      <c r="O13" s="4">
        <f t="shared" ca="1" si="5"/>
        <v>2.1158470460653498</v>
      </c>
      <c r="P13" s="5"/>
      <c r="Q13" s="5"/>
      <c r="R13" s="5"/>
      <c r="S13" s="5"/>
    </row>
    <row r="14" spans="1:19" x14ac:dyDescent="0.25">
      <c r="A14">
        <v>13</v>
      </c>
      <c r="B14" s="3">
        <v>30.541699999999999</v>
      </c>
      <c r="C14" s="3">
        <v>0.95833299999999999</v>
      </c>
      <c r="D14" s="5">
        <v>3846.3</v>
      </c>
      <c r="E14" s="5">
        <v>3660.05</v>
      </c>
      <c r="F14" s="5">
        <f ca="1">INDEX(analyse!$F$29:$F$576,($A14-1)*3+1,1)</f>
        <v>520063</v>
      </c>
      <c r="G14" s="5">
        <f ca="1">INDEX(analyse!$F$29:$F$576,($A14-1)*3+3,1)</f>
        <v>1552211</v>
      </c>
      <c r="H14" s="5">
        <f ca="1">INDEX(analyse!$H$29:$H$576,($A14-1)*3+1,1)</f>
        <v>0</v>
      </c>
      <c r="I14" s="5">
        <f ca="1">INDEX(analyse!$H$29:$H$576,($A14-1)*3+3,1)</f>
        <v>78306</v>
      </c>
      <c r="J14" s="5">
        <f t="shared" ca="1" si="0"/>
        <v>135.21124197280503</v>
      </c>
      <c r="K14" s="5">
        <f t="shared" ca="1" si="1"/>
        <v>403.55952473805996</v>
      </c>
      <c r="L14" s="5">
        <f t="shared" ca="1" si="2"/>
        <v>298.46595508621073</v>
      </c>
      <c r="M14" s="5">
        <f t="shared" ca="1" si="3"/>
        <v>0</v>
      </c>
      <c r="N14" s="5">
        <f t="shared" ca="1" si="4"/>
        <v>5.0448038314378651</v>
      </c>
      <c r="O14" s="4">
        <f t="shared" ca="1" si="5"/>
        <v>5.0448038314378651</v>
      </c>
      <c r="P14" s="5"/>
      <c r="Q14" s="5"/>
      <c r="R14" s="5"/>
      <c r="S14" s="5"/>
    </row>
    <row r="15" spans="1:19" x14ac:dyDescent="0.25">
      <c r="A15">
        <v>14</v>
      </c>
      <c r="B15" s="3">
        <v>30.375</v>
      </c>
      <c r="C15" s="3">
        <v>1.2083299999999999</v>
      </c>
      <c r="D15" s="5">
        <v>7692.6</v>
      </c>
      <c r="E15" s="5">
        <v>34972</v>
      </c>
      <c r="F15" s="5">
        <f ca="1">INDEX(analyse!$F$29:$F$576,($A15-1)*3+1,1)</f>
        <v>1033419</v>
      </c>
      <c r="G15" s="5">
        <f ca="1">INDEX(analyse!$F$29:$F$576,($A15-1)*3+3,1)</f>
        <v>1734059</v>
      </c>
      <c r="H15" s="5">
        <f ca="1">INDEX(analyse!$H$29:$H$576,($A15-1)*3+1,1)</f>
        <v>672109</v>
      </c>
      <c r="I15" s="5">
        <f ca="1">INDEX(analyse!$H$29:$H$576,($A15-1)*3+3,1)</f>
        <v>1537933</v>
      </c>
      <c r="J15" s="5">
        <f t="shared" ca="1" si="0"/>
        <v>134.33936510412605</v>
      </c>
      <c r="K15" s="5">
        <f t="shared" ca="1" si="1"/>
        <v>225.41910407404518</v>
      </c>
      <c r="L15" s="5">
        <f t="shared" ca="1" si="2"/>
        <v>167.79825027409018</v>
      </c>
      <c r="M15" s="5">
        <f t="shared" ca="1" si="3"/>
        <v>65.037414640141122</v>
      </c>
      <c r="N15" s="5">
        <f t="shared" ca="1" si="4"/>
        <v>88.689773531350426</v>
      </c>
      <c r="O15" s="4">
        <f t="shared" ca="1" si="5"/>
        <v>23.652358891209303</v>
      </c>
      <c r="P15" s="5"/>
      <c r="Q15" s="5"/>
      <c r="R15" s="5"/>
      <c r="S15" s="5"/>
    </row>
    <row r="16" spans="1:19" x14ac:dyDescent="0.25">
      <c r="A16">
        <v>15</v>
      </c>
      <c r="B16" s="3">
        <v>33.458300000000001</v>
      </c>
      <c r="C16" s="3">
        <v>1.2916700000000001</v>
      </c>
      <c r="D16" s="5">
        <v>11110.8</v>
      </c>
      <c r="E16" s="5">
        <v>37580.5</v>
      </c>
      <c r="F16" s="5">
        <f ca="1">INDEX(analyse!$F$29:$F$576,($A16-1)*3+1,1)</f>
        <v>4093379</v>
      </c>
      <c r="G16" s="5">
        <f ca="1">INDEX(analyse!$F$29:$F$576,($A16-1)*3+3,1)</f>
        <v>9334398</v>
      </c>
      <c r="H16" s="5">
        <f ca="1">INDEX(analyse!$H$29:$H$576,($A16-1)*3+1,1)</f>
        <v>737916</v>
      </c>
      <c r="I16" s="5">
        <f ca="1">INDEX(analyse!$H$29:$H$576,($A16-1)*3+3,1)</f>
        <v>6247210</v>
      </c>
      <c r="J16" s="5">
        <f t="shared" ca="1" si="0"/>
        <v>368.41442560391692</v>
      </c>
      <c r="K16" s="5">
        <f t="shared" ca="1" si="1"/>
        <v>840.11934334161367</v>
      </c>
      <c r="L16" s="5">
        <f t="shared" ca="1" si="2"/>
        <v>228.03649503258799</v>
      </c>
      <c r="M16" s="5">
        <f t="shared" ca="1" si="3"/>
        <v>18.027062727394654</v>
      </c>
      <c r="N16" s="5">
        <f t="shared" ca="1" si="4"/>
        <v>66.926758426199527</v>
      </c>
      <c r="O16" s="4">
        <f t="shared" ca="1" si="5"/>
        <v>48.899695698804877</v>
      </c>
      <c r="P16" s="5"/>
      <c r="Q16" s="5"/>
      <c r="R16" s="5"/>
      <c r="S16" s="5"/>
    </row>
    <row r="17" spans="1:19" x14ac:dyDescent="0.25">
      <c r="A17">
        <v>16</v>
      </c>
      <c r="B17" s="3">
        <v>32.291699999999999</v>
      </c>
      <c r="C17" s="3">
        <v>2.125</v>
      </c>
      <c r="D17" s="5">
        <v>19224.099999999999</v>
      </c>
      <c r="E17" s="5">
        <v>345667</v>
      </c>
      <c r="F17" s="5">
        <f ca="1">INDEX(analyse!$F$29:$F$576,($A17-1)*3+1,1)</f>
        <v>2146086</v>
      </c>
      <c r="G17" s="5">
        <f ca="1">INDEX(analyse!$F$29:$F$576,($A17-1)*3+3,1)</f>
        <v>6081278</v>
      </c>
      <c r="H17" s="5">
        <f ca="1">INDEX(analyse!$H$29:$H$576,($A17-1)*3+1,1)</f>
        <v>135633</v>
      </c>
      <c r="I17" s="5">
        <f ca="1">INDEX(analyse!$H$29:$H$576,($A17-1)*3+3,1)</f>
        <v>584094</v>
      </c>
      <c r="J17" s="5">
        <f t="shared" ca="1" si="0"/>
        <v>111.63518708288035</v>
      </c>
      <c r="K17" s="5">
        <f t="shared" ca="1" si="1"/>
        <v>316.3361613807669</v>
      </c>
      <c r="L17" s="5">
        <f t="shared" ca="1" si="2"/>
        <v>283.3659974483781</v>
      </c>
      <c r="M17" s="5">
        <f t="shared" ca="1" si="3"/>
        <v>6.3200169983868308</v>
      </c>
      <c r="N17" s="5">
        <f t="shared" ca="1" si="4"/>
        <v>9.6047903088791529</v>
      </c>
      <c r="O17" s="4">
        <f t="shared" ca="1" si="5"/>
        <v>3.284773310492322</v>
      </c>
      <c r="P17" s="5"/>
      <c r="Q17" s="5"/>
      <c r="R17" s="5"/>
      <c r="S17" s="5"/>
    </row>
    <row r="18" spans="1:19" x14ac:dyDescent="0.25">
      <c r="A18">
        <v>17</v>
      </c>
      <c r="B18" s="3">
        <v>32.375</v>
      </c>
      <c r="C18" s="3">
        <v>2.2916699999999999</v>
      </c>
      <c r="D18" s="5">
        <v>2220.4</v>
      </c>
      <c r="E18" s="5">
        <v>2113.62</v>
      </c>
      <c r="F18" s="5">
        <f ca="1">INDEX(analyse!$F$29:$F$576,($A18-1)*3+1,1)</f>
        <v>272049</v>
      </c>
      <c r="G18" s="5">
        <f ca="1">INDEX(analyse!$F$29:$F$576,($A18-1)*3+3,1)</f>
        <v>831763</v>
      </c>
      <c r="H18" s="5">
        <f ca="1">INDEX(analyse!$H$29:$H$576,($A18-1)*3+1,1)</f>
        <v>0</v>
      </c>
      <c r="I18" s="5">
        <f ca="1">INDEX(analyse!$H$29:$H$576,($A18-1)*3+3,1)</f>
        <v>0</v>
      </c>
      <c r="J18" s="5">
        <f t="shared" ca="1" si="0"/>
        <v>122.52251846514142</v>
      </c>
      <c r="K18" s="5">
        <f t="shared" ca="1" si="1"/>
        <v>374.60052242839129</v>
      </c>
      <c r="L18" s="5">
        <f t="shared" ca="1" si="2"/>
        <v>305.74014240081749</v>
      </c>
      <c r="M18" s="5">
        <f t="shared" ca="1" si="3"/>
        <v>0</v>
      </c>
      <c r="N18" s="5">
        <f t="shared" ca="1" si="4"/>
        <v>0</v>
      </c>
      <c r="O18" s="4">
        <f t="shared" ca="1" si="5"/>
        <v>0</v>
      </c>
      <c r="P18" s="5"/>
      <c r="Q18" s="5"/>
      <c r="R18" s="5"/>
      <c r="S18" s="5"/>
    </row>
    <row r="19" spans="1:19" x14ac:dyDescent="0.25">
      <c r="A19">
        <v>18</v>
      </c>
      <c r="B19" s="3">
        <v>32.041699999999999</v>
      </c>
      <c r="C19" s="3">
        <v>1.5416700000000001</v>
      </c>
      <c r="D19" s="5">
        <v>16238.4</v>
      </c>
      <c r="E19" s="5">
        <v>16055.2</v>
      </c>
      <c r="F19" s="5">
        <f ca="1">INDEX(analyse!$F$29:$F$576,($A19-1)*3+1,1)</f>
        <v>2706297</v>
      </c>
      <c r="G19" s="5">
        <f ca="1">INDEX(analyse!$F$29:$F$576,($A19-1)*3+3,1)</f>
        <v>6323881</v>
      </c>
      <c r="H19" s="5">
        <f ca="1">INDEX(analyse!$H$29:$H$576,($A19-1)*3+1,1)</f>
        <v>1047390</v>
      </c>
      <c r="I19" s="5">
        <f ca="1">INDEX(analyse!$H$29:$H$576,($A19-1)*3+3,1)</f>
        <v>2611484</v>
      </c>
      <c r="J19" s="5">
        <f t="shared" ca="1" si="0"/>
        <v>166.66032367720959</v>
      </c>
      <c r="K19" s="5">
        <f t="shared" ca="1" si="1"/>
        <v>389.43990787269684</v>
      </c>
      <c r="L19" s="5">
        <f t="shared" ca="1" si="2"/>
        <v>233.67283782969866</v>
      </c>
      <c r="M19" s="5">
        <f t="shared" ca="1" si="3"/>
        <v>38.701960649551765</v>
      </c>
      <c r="N19" s="5">
        <f t="shared" ca="1" si="4"/>
        <v>41.2955904767974</v>
      </c>
      <c r="O19" s="4">
        <f t="shared" ca="1" si="5"/>
        <v>2.5936298272456355</v>
      </c>
      <c r="P19" s="5"/>
      <c r="Q19" s="5"/>
      <c r="R19" s="5"/>
      <c r="S19" s="5"/>
    </row>
    <row r="20" spans="1:19" x14ac:dyDescent="0.25">
      <c r="A20">
        <v>19</v>
      </c>
      <c r="B20" s="3">
        <v>32.791699999999999</v>
      </c>
      <c r="C20" s="3">
        <v>1.125</v>
      </c>
      <c r="D20" s="5">
        <v>3846.29</v>
      </c>
      <c r="E20" s="5">
        <v>3826.62</v>
      </c>
      <c r="F20" s="5">
        <f ca="1">INDEX(analyse!$F$29:$F$576,($A20-1)*3+1,1)</f>
        <v>1272161</v>
      </c>
      <c r="G20" s="5">
        <f ca="1">INDEX(analyse!$F$29:$F$576,($A20-1)*3+3,1)</f>
        <v>2866270</v>
      </c>
      <c r="H20" s="5">
        <f ca="1">INDEX(analyse!$H$29:$H$576,($A20-1)*3+1,1)</f>
        <v>391404</v>
      </c>
      <c r="I20" s="5">
        <f ca="1">INDEX(analyse!$H$29:$H$576,($A20-1)*3+3,1)</f>
        <v>1815824</v>
      </c>
      <c r="J20" s="5">
        <f t="shared" ca="1" si="0"/>
        <v>330.75015144463885</v>
      </c>
      <c r="K20" s="5">
        <f t="shared" ca="1" si="1"/>
        <v>745.20381978477963</v>
      </c>
      <c r="L20" s="5">
        <f t="shared" ca="1" si="2"/>
        <v>225.30717417056488</v>
      </c>
      <c r="M20" s="5">
        <f t="shared" ca="1" si="3"/>
        <v>30.766860483853851</v>
      </c>
      <c r="N20" s="5">
        <f t="shared" ca="1" si="4"/>
        <v>63.35146374905365</v>
      </c>
      <c r="O20" s="4">
        <f t="shared" ca="1" si="5"/>
        <v>32.584603265199803</v>
      </c>
      <c r="P20" s="5"/>
      <c r="Q20" s="5"/>
      <c r="R20" s="5"/>
      <c r="S20" s="5"/>
    </row>
    <row r="21" spans="1:19" x14ac:dyDescent="0.25">
      <c r="A21">
        <v>20</v>
      </c>
      <c r="B21" s="3">
        <v>32.958300000000001</v>
      </c>
      <c r="C21" s="3">
        <v>1.2083299999999999</v>
      </c>
      <c r="D21" s="5">
        <v>3418.79</v>
      </c>
      <c r="E21" s="5">
        <v>268714</v>
      </c>
      <c r="F21" s="5">
        <f ca="1">INDEX(analyse!$F$29:$F$576,($A21-1)*3+1,1)</f>
        <v>1332959</v>
      </c>
      <c r="G21" s="5">
        <f ca="1">INDEX(analyse!$F$29:$F$576,($A21-1)*3+3,1)</f>
        <v>3015519</v>
      </c>
      <c r="H21" s="5">
        <f ca="1">INDEX(analyse!$H$29:$H$576,($A21-1)*3+1,1)</f>
        <v>304315</v>
      </c>
      <c r="I21" s="5">
        <f ca="1">INDEX(analyse!$H$29:$H$576,($A21-1)*3+3,1)</f>
        <v>2304555</v>
      </c>
      <c r="J21" s="5">
        <f t="shared" ca="1" si="0"/>
        <v>389.8920378262485</v>
      </c>
      <c r="K21" s="5">
        <f t="shared" ca="1" si="1"/>
        <v>882.0427695178704</v>
      </c>
      <c r="L21" s="5">
        <f t="shared" ca="1" si="2"/>
        <v>226.22743835331769</v>
      </c>
      <c r="M21" s="5">
        <f t="shared" ca="1" si="3"/>
        <v>22.830034532194915</v>
      </c>
      <c r="N21" s="5">
        <f t="shared" ca="1" si="4"/>
        <v>76.42316297791524</v>
      </c>
      <c r="O21" s="4">
        <f t="shared" ca="1" si="5"/>
        <v>53.593128445720325</v>
      </c>
      <c r="P21" s="5"/>
      <c r="Q21" s="5"/>
      <c r="R21" s="5"/>
      <c r="S21" s="5"/>
    </row>
    <row r="22" spans="1:19" x14ac:dyDescent="0.25">
      <c r="A22">
        <v>21</v>
      </c>
      <c r="B22" s="3">
        <v>33.791699999999999</v>
      </c>
      <c r="C22" s="3">
        <v>1.2916700000000001</v>
      </c>
      <c r="D22" s="5">
        <v>940.06399999999996</v>
      </c>
      <c r="E22" s="5">
        <v>944.27</v>
      </c>
      <c r="F22" s="5">
        <f ca="1">INDEX(analyse!$F$29:$F$576,($A22-1)*3+1,1)</f>
        <v>352831</v>
      </c>
      <c r="G22" s="5">
        <f ca="1">INDEX(analyse!$F$29:$F$576,($A22-1)*3+3,1)</f>
        <v>866430</v>
      </c>
      <c r="H22" s="5">
        <f ca="1">INDEX(analyse!$H$29:$H$576,($A22-1)*3+1,1)</f>
        <v>33114</v>
      </c>
      <c r="I22" s="5">
        <f ca="1">INDEX(analyse!$H$29:$H$576,($A22-1)*3+3,1)</f>
        <v>547701</v>
      </c>
      <c r="J22" s="5">
        <f t="shared" ca="1" si="0"/>
        <v>375.3265735098887</v>
      </c>
      <c r="K22" s="5">
        <f t="shared" ca="1" si="1"/>
        <v>921.67129046533</v>
      </c>
      <c r="L22" s="5">
        <f t="shared" ca="1" si="2"/>
        <v>245.56515725659025</v>
      </c>
      <c r="M22" s="5">
        <f t="shared" ca="1" si="3"/>
        <v>9.3852297558887958</v>
      </c>
      <c r="N22" s="5">
        <f t="shared" ca="1" si="4"/>
        <v>63.213531387417333</v>
      </c>
      <c r="O22" s="4">
        <f t="shared" ca="1" si="5"/>
        <v>53.828301631528539</v>
      </c>
      <c r="P22" s="5"/>
      <c r="Q22" s="5"/>
      <c r="R22" s="5"/>
      <c r="S22" s="5"/>
    </row>
    <row r="23" spans="1:19" x14ac:dyDescent="0.25">
      <c r="A23">
        <v>22</v>
      </c>
      <c r="B23" s="3">
        <v>33.458300000000001</v>
      </c>
      <c r="C23" s="3">
        <v>1.125</v>
      </c>
      <c r="D23" s="5">
        <v>1538.47</v>
      </c>
      <c r="E23" s="5">
        <v>1514.45</v>
      </c>
      <c r="F23" s="5">
        <f ca="1">INDEX(analyse!$F$29:$F$576,($A23-1)*3+1,1)</f>
        <v>635116</v>
      </c>
      <c r="G23" s="5">
        <f ca="1">INDEX(analyse!$F$29:$F$576,($A23-1)*3+3,1)</f>
        <v>1484541</v>
      </c>
      <c r="H23" s="5">
        <f ca="1">INDEX(analyse!$H$29:$H$576,($A23-1)*3+1,1)</f>
        <v>64026</v>
      </c>
      <c r="I23" s="5">
        <f ca="1">INDEX(analyse!$H$29:$H$576,($A23-1)*3+3,1)</f>
        <v>1112249</v>
      </c>
      <c r="J23" s="5">
        <f t="shared" ca="1" si="0"/>
        <v>412.82312947278791</v>
      </c>
      <c r="K23" s="5">
        <f t="shared" ca="1" si="1"/>
        <v>964.94634279511456</v>
      </c>
      <c r="L23" s="5">
        <f t="shared" ca="1" si="2"/>
        <v>233.74328469130049</v>
      </c>
      <c r="M23" s="5">
        <f t="shared" ca="1" si="3"/>
        <v>10.080993078429767</v>
      </c>
      <c r="N23" s="5">
        <f t="shared" ca="1" si="4"/>
        <v>74.922080292831254</v>
      </c>
      <c r="O23" s="4">
        <f t="shared" ca="1" si="5"/>
        <v>64.841087214401483</v>
      </c>
      <c r="P23" s="5"/>
      <c r="Q23" s="5"/>
      <c r="R23" s="5"/>
      <c r="S23" s="5"/>
    </row>
    <row r="24" spans="1:19" x14ac:dyDescent="0.25">
      <c r="A24">
        <v>23</v>
      </c>
      <c r="B24" s="3">
        <v>29.958300000000001</v>
      </c>
      <c r="C24" s="3">
        <v>-0.20833299999999999</v>
      </c>
      <c r="D24" s="5">
        <v>11112.2</v>
      </c>
      <c r="E24" s="5">
        <v>10948.2</v>
      </c>
      <c r="F24" s="5">
        <f ca="1">INDEX(analyse!$F$29:$F$576,($A24-1)*3+1,1)</f>
        <v>2163964</v>
      </c>
      <c r="G24" s="5">
        <f ca="1">INDEX(analyse!$F$29:$F$576,($A24-1)*3+3,1)</f>
        <v>5267712</v>
      </c>
      <c r="H24" s="5">
        <f ca="1">INDEX(analyse!$H$29:$H$576,($A24-1)*3+1,1)</f>
        <v>149967</v>
      </c>
      <c r="I24" s="5">
        <f ca="1">INDEX(analyse!$H$29:$H$576,($A24-1)*3+3,1)</f>
        <v>2213678</v>
      </c>
      <c r="J24" s="5">
        <f t="shared" ca="1" si="0"/>
        <v>194.73767570778062</v>
      </c>
      <c r="K24" s="5">
        <f t="shared" ca="1" si="1"/>
        <v>474.04762333291336</v>
      </c>
      <c r="L24" s="5">
        <f t="shared" ca="1" si="2"/>
        <v>243.42881859402468</v>
      </c>
      <c r="M24" s="5">
        <f t="shared" ca="1" si="3"/>
        <v>6.930198469105771</v>
      </c>
      <c r="N24" s="5">
        <f t="shared" ca="1" si="4"/>
        <v>42.023519888710695</v>
      </c>
      <c r="O24" s="4">
        <f t="shared" ca="1" si="5"/>
        <v>35.093321419604926</v>
      </c>
      <c r="P24" s="5"/>
      <c r="Q24" s="5"/>
      <c r="R24" s="5"/>
      <c r="S24" s="5"/>
    </row>
    <row r="25" spans="1:19" x14ac:dyDescent="0.25">
      <c r="A25">
        <v>24</v>
      </c>
      <c r="B25" s="3">
        <v>29.708300000000001</v>
      </c>
      <c r="C25" s="3">
        <v>-0.54166700000000001</v>
      </c>
      <c r="D25" s="5">
        <v>2906</v>
      </c>
      <c r="E25" s="5">
        <v>2825.45</v>
      </c>
      <c r="F25" s="5">
        <f ca="1">INDEX(analyse!$F$29:$F$576,($A25-1)*3+1,1)</f>
        <v>1001597</v>
      </c>
      <c r="G25" s="5">
        <f ca="1">INDEX(analyse!$F$29:$F$576,($A25-1)*3+3,1)</f>
        <v>2348065</v>
      </c>
      <c r="H25" s="5">
        <f ca="1">INDEX(analyse!$H$29:$H$576,($A25-1)*3+1,1)</f>
        <v>2125</v>
      </c>
      <c r="I25" s="5">
        <f ca="1">INDEX(analyse!$H$29:$H$576,($A25-1)*3+3,1)</f>
        <v>1692614</v>
      </c>
      <c r="J25" s="5">
        <f t="shared" ca="1" si="0"/>
        <v>344.66517549896764</v>
      </c>
      <c r="K25" s="5">
        <f t="shared" ca="1" si="1"/>
        <v>808.00584996558848</v>
      </c>
      <c r="L25" s="5">
        <f t="shared" ca="1" si="2"/>
        <v>234.43211191726812</v>
      </c>
      <c r="M25" s="5">
        <f t="shared" ca="1" si="3"/>
        <v>0.21216117859777936</v>
      </c>
      <c r="N25" s="5">
        <f t="shared" ca="1" si="4"/>
        <v>72.085483153149511</v>
      </c>
      <c r="O25" s="4">
        <f t="shared" ca="1" si="5"/>
        <v>71.873321974551729</v>
      </c>
      <c r="P25" s="5"/>
      <c r="Q25" s="5"/>
      <c r="R25" s="5"/>
      <c r="S25" s="5"/>
    </row>
    <row r="26" spans="1:19" x14ac:dyDescent="0.25">
      <c r="A26">
        <v>25</v>
      </c>
      <c r="B26" s="3">
        <v>31.708300000000001</v>
      </c>
      <c r="C26" s="3">
        <v>-0.95833299999999999</v>
      </c>
      <c r="D26" s="5">
        <v>1025.57</v>
      </c>
      <c r="E26" s="5">
        <v>58460.800000000003</v>
      </c>
      <c r="F26" s="5">
        <f ca="1">INDEX(analyse!$F$29:$F$576,($A26-1)*3+1,1)</f>
        <v>99586</v>
      </c>
      <c r="G26" s="5">
        <f ca="1">INDEX(analyse!$F$29:$F$576,($A26-1)*3+3,1)</f>
        <v>203871</v>
      </c>
      <c r="H26" s="5">
        <f ca="1">INDEX(analyse!$H$29:$H$576,($A26-1)*3+1,1)</f>
        <v>0</v>
      </c>
      <c r="I26" s="5">
        <f ca="1">INDEX(analyse!$H$29:$H$576,($A26-1)*3+3,1)</f>
        <v>176609</v>
      </c>
      <c r="J26" s="5">
        <f t="shared" ca="1" si="0"/>
        <v>97.103074387901373</v>
      </c>
      <c r="K26" s="5">
        <f t="shared" ca="1" si="1"/>
        <v>198.7879910683815</v>
      </c>
      <c r="L26" s="5">
        <f t="shared" ca="1" si="2"/>
        <v>204.71853473379792</v>
      </c>
      <c r="M26" s="5">
        <f t="shared" ca="1" si="3"/>
        <v>0</v>
      </c>
      <c r="N26" s="5">
        <f t="shared" ca="1" si="4"/>
        <v>86.627818571547692</v>
      </c>
      <c r="O26" s="4">
        <f t="shared" ca="1" si="5"/>
        <v>86.627818571547692</v>
      </c>
      <c r="P26" s="5"/>
      <c r="Q26" s="5"/>
      <c r="R26" s="5"/>
      <c r="S26" s="5"/>
    </row>
    <row r="27" spans="1:19" x14ac:dyDescent="0.25">
      <c r="A27">
        <v>26</v>
      </c>
      <c r="B27" s="3">
        <v>29.291699999999999</v>
      </c>
      <c r="C27" s="3">
        <v>-0.70833299999999999</v>
      </c>
      <c r="D27" s="5">
        <v>1282.02</v>
      </c>
      <c r="E27" s="5">
        <v>1050.79</v>
      </c>
      <c r="F27" s="5">
        <f ca="1">INDEX(analyse!$F$29:$F$576,($A27-1)*3+1,1)</f>
        <v>199112</v>
      </c>
      <c r="G27" s="5">
        <f ca="1">INDEX(analyse!$F$29:$F$576,($A27-1)*3+3,1)</f>
        <v>324678</v>
      </c>
      <c r="H27" s="5">
        <f ca="1">INDEX(analyse!$H$29:$H$576,($A27-1)*3+1,1)</f>
        <v>194077</v>
      </c>
      <c r="I27" s="5">
        <f ca="1">INDEX(analyse!$H$29:$H$576,($A27-1)*3+3,1)</f>
        <v>322969</v>
      </c>
      <c r="J27" s="5">
        <f t="shared" ca="1" si="0"/>
        <v>155.31114959205004</v>
      </c>
      <c r="K27" s="5">
        <f t="shared" ca="1" si="1"/>
        <v>253.25501942247391</v>
      </c>
      <c r="L27" s="5">
        <f t="shared" ca="1" si="2"/>
        <v>163.06299971875126</v>
      </c>
      <c r="M27" s="5">
        <f t="shared" ca="1" si="3"/>
        <v>97.471272449676562</v>
      </c>
      <c r="N27" s="5">
        <f t="shared" ca="1" si="4"/>
        <v>99.473632337269535</v>
      </c>
      <c r="O27" s="4">
        <f t="shared" ca="1" si="5"/>
        <v>2.0023598875929736</v>
      </c>
      <c r="P27" s="5"/>
      <c r="Q27" s="5"/>
      <c r="R27" s="5"/>
      <c r="S27" s="5"/>
    </row>
    <row r="28" spans="1:19" x14ac:dyDescent="0.25">
      <c r="A28">
        <v>27</v>
      </c>
      <c r="B28" s="3">
        <v>29.625</v>
      </c>
      <c r="C28" s="3">
        <v>-4.1666700000000001E-2</v>
      </c>
      <c r="D28" s="5">
        <v>8291.2199999999993</v>
      </c>
      <c r="E28" s="5">
        <v>27177.9</v>
      </c>
      <c r="F28" s="5">
        <f ca="1">INDEX(analyse!$F$29:$F$576,($A28-1)*3+1,1)</f>
        <v>980993</v>
      </c>
      <c r="G28" s="5">
        <f ca="1">INDEX(analyse!$F$29:$F$576,($A28-1)*3+3,1)</f>
        <v>1842847</v>
      </c>
      <c r="H28" s="5">
        <f ca="1">INDEX(analyse!$H$29:$H$576,($A28-1)*3+1,1)</f>
        <v>314689</v>
      </c>
      <c r="I28" s="5">
        <f ca="1">INDEX(analyse!$H$29:$H$576,($A28-1)*3+3,1)</f>
        <v>1393181</v>
      </c>
      <c r="J28" s="5">
        <f t="shared" ca="1" si="0"/>
        <v>118.31708723203583</v>
      </c>
      <c r="K28" s="5">
        <f t="shared" ca="1" si="1"/>
        <v>222.26487778638128</v>
      </c>
      <c r="L28" s="5">
        <f t="shared" ca="1" si="2"/>
        <v>187.85526502227845</v>
      </c>
      <c r="M28" s="5">
        <f t="shared" ca="1" si="3"/>
        <v>32.078618297989891</v>
      </c>
      <c r="N28" s="5">
        <f t="shared" ca="1" si="4"/>
        <v>75.599385081886879</v>
      </c>
      <c r="O28" s="4">
        <f t="shared" ca="1" si="5"/>
        <v>43.520766783896988</v>
      </c>
      <c r="P28" s="5"/>
      <c r="Q28" s="5"/>
      <c r="R28" s="5"/>
      <c r="S28" s="5"/>
    </row>
    <row r="29" spans="1:19" x14ac:dyDescent="0.25">
      <c r="A29">
        <v>28</v>
      </c>
      <c r="B29" s="3">
        <v>29.375</v>
      </c>
      <c r="C29" s="3">
        <v>-0.79166700000000001</v>
      </c>
      <c r="D29" s="5">
        <v>4016.67</v>
      </c>
      <c r="E29" s="5">
        <v>4009.75</v>
      </c>
      <c r="F29" s="5">
        <f ca="1">INDEX(analyse!$F$29:$F$576,($A29-1)*3+1,1)</f>
        <v>931438</v>
      </c>
      <c r="G29" s="5">
        <f ca="1">INDEX(analyse!$F$29:$F$576,($A29-1)*3+3,1)</f>
        <v>1662806</v>
      </c>
      <c r="H29" s="5">
        <f ca="1">INDEX(analyse!$H$29:$H$576,($A29-1)*3+1,1)</f>
        <v>508492</v>
      </c>
      <c r="I29" s="5">
        <f ca="1">INDEX(analyse!$H$29:$H$576,($A29-1)*3+3,1)</f>
        <v>1296416</v>
      </c>
      <c r="J29" s="5">
        <f t="shared" ca="1" si="0"/>
        <v>231.8930855659041</v>
      </c>
      <c r="K29" s="5">
        <f t="shared" ca="1" si="1"/>
        <v>413.97625396161499</v>
      </c>
      <c r="L29" s="5">
        <f t="shared" ca="1" si="2"/>
        <v>178.52030945699016</v>
      </c>
      <c r="M29" s="5">
        <f t="shared" ca="1" si="3"/>
        <v>54.592146766612487</v>
      </c>
      <c r="N29" s="5">
        <f t="shared" ca="1" si="4"/>
        <v>77.965559421844759</v>
      </c>
      <c r="O29" s="4">
        <f t="shared" ca="1" si="5"/>
        <v>23.373412655232272</v>
      </c>
      <c r="P29" s="5"/>
      <c r="Q29" s="5"/>
      <c r="R29" s="5"/>
      <c r="S29" s="5"/>
    </row>
    <row r="30" spans="1:19" x14ac:dyDescent="0.25">
      <c r="A30">
        <v>29</v>
      </c>
      <c r="B30" s="3">
        <v>33.208300000000001</v>
      </c>
      <c r="C30" s="3">
        <v>0.375</v>
      </c>
      <c r="D30" s="5">
        <v>95449.8</v>
      </c>
      <c r="E30" s="5">
        <v>265352</v>
      </c>
      <c r="F30" s="5">
        <f ca="1">INDEX(analyse!$F$29:$F$576,($A30-1)*3+1,1)</f>
        <v>7365656</v>
      </c>
      <c r="G30" s="5">
        <f ca="1">INDEX(analyse!$F$29:$F$576,($A30-1)*3+3,1)</f>
        <v>13379751</v>
      </c>
      <c r="H30" s="5">
        <f ca="1">INDEX(analyse!$H$29:$H$576,($A30-1)*3+1,1)</f>
        <v>3305689</v>
      </c>
      <c r="I30" s="5">
        <f ca="1">INDEX(analyse!$H$29:$H$576,($A30-1)*3+3,1)</f>
        <v>9568398</v>
      </c>
      <c r="J30" s="5">
        <f t="shared" ca="1" si="0"/>
        <v>77.167851582716779</v>
      </c>
      <c r="K30" s="5">
        <f t="shared" ca="1" si="1"/>
        <v>140.17578873921161</v>
      </c>
      <c r="L30" s="5">
        <f t="shared" ca="1" si="2"/>
        <v>181.6505006478717</v>
      </c>
      <c r="M30" s="5">
        <f t="shared" ca="1" si="3"/>
        <v>44.879763594715797</v>
      </c>
      <c r="N30" s="5">
        <f t="shared" ca="1" si="4"/>
        <v>71.51402144927809</v>
      </c>
      <c r="O30" s="4">
        <f t="shared" ca="1" si="5"/>
        <v>26.634257854562293</v>
      </c>
      <c r="P30" s="5"/>
      <c r="Q30" s="5"/>
      <c r="R30" s="5"/>
      <c r="S30" s="5"/>
    </row>
    <row r="31" spans="1:19" x14ac:dyDescent="0.25">
      <c r="A31">
        <v>30</v>
      </c>
      <c r="B31" s="3">
        <v>34.125</v>
      </c>
      <c r="C31" s="3">
        <v>0.375</v>
      </c>
      <c r="D31" s="5">
        <v>1025.72</v>
      </c>
      <c r="E31" s="5">
        <v>1168.55</v>
      </c>
      <c r="F31" s="5">
        <f ca="1">INDEX(analyse!$F$29:$F$576,($A31-1)*3+1,1)</f>
        <v>539512</v>
      </c>
      <c r="G31" s="5">
        <f ca="1">INDEX(analyse!$F$29:$F$576,($A31-1)*3+3,1)</f>
        <v>961652</v>
      </c>
      <c r="H31" s="5">
        <f ca="1">INDEX(analyse!$H$29:$H$576,($A31-1)*3+1,1)</f>
        <v>63360</v>
      </c>
      <c r="I31" s="5">
        <f ca="1">INDEX(analyse!$H$29:$H$576,($A31-1)*3+3,1)</f>
        <v>889545</v>
      </c>
      <c r="J31" s="5">
        <f t="shared" ca="1" si="0"/>
        <v>525.98369925515738</v>
      </c>
      <c r="K31" s="5">
        <f t="shared" ca="1" si="1"/>
        <v>937.53850953476581</v>
      </c>
      <c r="L31" s="5">
        <f t="shared" ca="1" si="2"/>
        <v>178.24478417532882</v>
      </c>
      <c r="M31" s="5">
        <f t="shared" ca="1" si="3"/>
        <v>11.743946381174098</v>
      </c>
      <c r="N31" s="5">
        <f t="shared" ca="1" si="4"/>
        <v>92.501757392487093</v>
      </c>
      <c r="O31" s="4">
        <f t="shared" ca="1" si="5"/>
        <v>80.757811011312995</v>
      </c>
      <c r="P31" s="5"/>
      <c r="Q31" s="5"/>
      <c r="R31" s="5"/>
      <c r="S31" s="5"/>
    </row>
    <row r="32" spans="1:19" x14ac:dyDescent="0.25">
      <c r="A32">
        <v>31</v>
      </c>
      <c r="B32" s="3">
        <v>34.125</v>
      </c>
      <c r="C32" s="3">
        <v>0.125</v>
      </c>
      <c r="D32" s="5">
        <v>12821</v>
      </c>
      <c r="E32" s="5">
        <v>12629.4</v>
      </c>
      <c r="F32" s="5">
        <f ca="1">INDEX(analyse!$F$29:$F$576,($A32-1)*3+1,1)</f>
        <v>4884933</v>
      </c>
      <c r="G32" s="5">
        <f ca="1">INDEX(analyse!$F$29:$F$576,($A32-1)*3+3,1)</f>
        <v>9114785</v>
      </c>
      <c r="H32" s="5">
        <f ca="1">INDEX(analyse!$H$29:$H$576,($A32-1)*3+1,1)</f>
        <v>743917</v>
      </c>
      <c r="I32" s="5">
        <f ca="1">INDEX(analyse!$H$29:$H$576,($A32-1)*3+3,1)</f>
        <v>6065451</v>
      </c>
      <c r="J32" s="5">
        <f t="shared" ca="1" si="0"/>
        <v>381.01029560876685</v>
      </c>
      <c r="K32" s="5">
        <f t="shared" ca="1" si="1"/>
        <v>710.92621480383741</v>
      </c>
      <c r="L32" s="5">
        <f t="shared" ca="1" si="2"/>
        <v>186.58976489544483</v>
      </c>
      <c r="M32" s="5">
        <f t="shared" ca="1" si="3"/>
        <v>15.228806618227926</v>
      </c>
      <c r="N32" s="5">
        <f t="shared" ca="1" si="4"/>
        <v>66.545190040138081</v>
      </c>
      <c r="O32" s="4">
        <f t="shared" ca="1" si="5"/>
        <v>51.316383421910153</v>
      </c>
      <c r="P32" s="5"/>
      <c r="Q32" s="5"/>
      <c r="R32" s="5"/>
      <c r="S32" s="5"/>
    </row>
    <row r="33" spans="1:19" x14ac:dyDescent="0.25">
      <c r="A33">
        <v>32</v>
      </c>
      <c r="B33" s="3">
        <v>34.125</v>
      </c>
      <c r="C33" s="3">
        <v>4.1666700000000001E-2</v>
      </c>
      <c r="D33" s="5">
        <v>2991.78</v>
      </c>
      <c r="E33" s="5">
        <v>3007.76</v>
      </c>
      <c r="F33" s="5">
        <f ca="1">INDEX(analyse!$F$29:$F$576,($A33-1)*3+1,1)</f>
        <v>1556154</v>
      </c>
      <c r="G33" s="5">
        <f ca="1">INDEX(analyse!$F$29:$F$576,($A33-1)*3+3,1)</f>
        <v>2746023</v>
      </c>
      <c r="H33" s="5">
        <f ca="1">INDEX(analyse!$H$29:$H$576,($A33-1)*3+1,1)</f>
        <v>701103</v>
      </c>
      <c r="I33" s="5">
        <f ca="1">INDEX(analyse!$H$29:$H$576,($A33-1)*3+3,1)</f>
        <v>1944934</v>
      </c>
      <c r="J33" s="5">
        <f t="shared" ca="1" si="0"/>
        <v>520.14319234703078</v>
      </c>
      <c r="K33" s="5">
        <f t="shared" ca="1" si="1"/>
        <v>917.85592523514424</v>
      </c>
      <c r="L33" s="5">
        <f t="shared" ca="1" si="2"/>
        <v>176.46216248520392</v>
      </c>
      <c r="M33" s="5">
        <f t="shared" ca="1" si="3"/>
        <v>45.053574389167139</v>
      </c>
      <c r="N33" s="5">
        <f t="shared" ca="1" si="4"/>
        <v>70.827301883487507</v>
      </c>
      <c r="O33" s="4">
        <f t="shared" ca="1" si="5"/>
        <v>25.773727494320369</v>
      </c>
      <c r="P33" s="5"/>
      <c r="Q33" s="5"/>
      <c r="R33" s="5"/>
      <c r="S33" s="5"/>
    </row>
    <row r="34" spans="1:19" x14ac:dyDescent="0.25">
      <c r="A34">
        <v>33</v>
      </c>
      <c r="B34" s="3">
        <v>33.791699999999999</v>
      </c>
      <c r="C34" s="3">
        <v>1.625</v>
      </c>
      <c r="D34" s="5">
        <v>10680.3</v>
      </c>
      <c r="E34" s="5">
        <v>23919.200000000001</v>
      </c>
      <c r="F34" s="5">
        <f ca="1">INDEX(analyse!$F$29:$F$576,($A34-1)*3+1,1)</f>
        <v>1003242</v>
      </c>
      <c r="G34" s="5">
        <f ca="1">INDEX(analyse!$F$29:$F$576,($A34-1)*3+3,1)</f>
        <v>2435922</v>
      </c>
      <c r="H34" s="5">
        <f ca="1">INDEX(analyse!$H$29:$H$576,($A34-1)*3+1,1)</f>
        <v>229155</v>
      </c>
      <c r="I34" s="5">
        <f ca="1">INDEX(analyse!$H$29:$H$576,($A34-1)*3+3,1)</f>
        <v>944863</v>
      </c>
      <c r="J34" s="5">
        <f t="shared" ca="1" si="0"/>
        <v>93.933878261846587</v>
      </c>
      <c r="K34" s="5">
        <f t="shared" ca="1" si="1"/>
        <v>228.07617763545969</v>
      </c>
      <c r="L34" s="5">
        <f t="shared" ca="1" si="2"/>
        <v>242.80502610536641</v>
      </c>
      <c r="M34" s="5">
        <f t="shared" ca="1" si="3"/>
        <v>22.841448025501325</v>
      </c>
      <c r="N34" s="5">
        <f t="shared" ca="1" si="4"/>
        <v>38.788721477945515</v>
      </c>
      <c r="O34" s="4">
        <f t="shared" ca="1" si="5"/>
        <v>15.94727345244419</v>
      </c>
      <c r="P34" s="5"/>
      <c r="Q34" s="5"/>
      <c r="R34" s="5"/>
      <c r="S34" s="5"/>
    </row>
    <row r="35" spans="1:19" x14ac:dyDescent="0.25">
      <c r="A35">
        <v>34</v>
      </c>
      <c r="B35" s="3">
        <v>33.875</v>
      </c>
      <c r="C35" s="3">
        <v>1.875</v>
      </c>
      <c r="D35" s="5">
        <v>1708.46</v>
      </c>
      <c r="E35" s="5">
        <v>12652.2</v>
      </c>
      <c r="F35" s="5">
        <f ca="1">INDEX(analyse!$F$29:$F$576,($A35-1)*3+1,1)</f>
        <v>88591</v>
      </c>
      <c r="G35" s="5">
        <f ca="1">INDEX(analyse!$F$29:$F$576,($A35-1)*3+3,1)</f>
        <v>268424</v>
      </c>
      <c r="H35" s="5">
        <f ca="1">INDEX(analyse!$H$29:$H$576,($A35-1)*3+1,1)</f>
        <v>0</v>
      </c>
      <c r="I35" s="5">
        <f ca="1">INDEX(analyse!$H$29:$H$576,($A35-1)*3+3,1)</f>
        <v>0</v>
      </c>
      <c r="J35" s="5">
        <f t="shared" ca="1" si="0"/>
        <v>51.854301534715475</v>
      </c>
      <c r="K35" s="5">
        <f t="shared" ca="1" si="1"/>
        <v>157.11459443007152</v>
      </c>
      <c r="L35" s="5">
        <f t="shared" ca="1" si="2"/>
        <v>302.99240329153076</v>
      </c>
      <c r="M35" s="5">
        <f t="shared" ca="1" si="3"/>
        <v>0</v>
      </c>
      <c r="N35" s="5">
        <f t="shared" ca="1" si="4"/>
        <v>0</v>
      </c>
      <c r="O35" s="4">
        <f t="shared" ca="1" si="5"/>
        <v>0</v>
      </c>
      <c r="P35" s="5"/>
      <c r="Q35" s="5"/>
      <c r="R35" s="5"/>
      <c r="S35" s="5"/>
    </row>
    <row r="36" spans="1:19" x14ac:dyDescent="0.25">
      <c r="A36">
        <v>35</v>
      </c>
      <c r="B36" s="3">
        <v>31.875</v>
      </c>
      <c r="C36" s="3">
        <v>4.1666700000000001E-2</v>
      </c>
      <c r="D36" s="5">
        <v>13762</v>
      </c>
      <c r="E36" s="5">
        <v>13706</v>
      </c>
      <c r="F36" s="5">
        <f ca="1">INDEX(analyse!$F$29:$F$576,($A36-1)*3+1,1)</f>
        <v>2127260</v>
      </c>
      <c r="G36" s="5">
        <f ca="1">INDEX(analyse!$F$29:$F$576,($A36-1)*3+3,1)</f>
        <v>5809528</v>
      </c>
      <c r="H36" s="5">
        <f ca="1">INDEX(analyse!$H$29:$H$576,($A36-1)*3+1,1)</f>
        <v>81108</v>
      </c>
      <c r="I36" s="5">
        <f ca="1">INDEX(analyse!$H$29:$H$576,($A36-1)*3+3,1)</f>
        <v>1637828</v>
      </c>
      <c r="J36" s="5">
        <f t="shared" ca="1" si="0"/>
        <v>154.57491643656445</v>
      </c>
      <c r="K36" s="5">
        <f t="shared" ca="1" si="1"/>
        <v>422.14271181514317</v>
      </c>
      <c r="L36" s="5">
        <f t="shared" ca="1" si="2"/>
        <v>273.0991040117334</v>
      </c>
      <c r="M36" s="5">
        <f t="shared" ca="1" si="3"/>
        <v>3.8127920423455524</v>
      </c>
      <c r="N36" s="5">
        <f t="shared" ca="1" si="4"/>
        <v>28.192100976189458</v>
      </c>
      <c r="O36" s="4">
        <f t="shared" ca="1" si="5"/>
        <v>24.379308933843905</v>
      </c>
      <c r="P36" s="5"/>
      <c r="Q36" s="5"/>
      <c r="R36" s="5"/>
      <c r="S36" s="5"/>
    </row>
    <row r="37" spans="1:19" x14ac:dyDescent="0.25">
      <c r="A37">
        <v>36</v>
      </c>
      <c r="B37" s="3">
        <v>31.625</v>
      </c>
      <c r="C37" s="3">
        <v>-0.79166700000000001</v>
      </c>
      <c r="D37" s="5">
        <v>854.74199999999996</v>
      </c>
      <c r="E37" s="5">
        <v>777.01</v>
      </c>
      <c r="F37" s="5">
        <f ca="1">INDEX(analyse!$F$29:$F$576,($A37-1)*3+1,1)</f>
        <v>214309</v>
      </c>
      <c r="G37" s="5">
        <f ca="1">INDEX(analyse!$F$29:$F$576,($A37-1)*3+3,1)</f>
        <v>571246</v>
      </c>
      <c r="H37" s="5">
        <f ca="1">INDEX(analyse!$H$29:$H$576,($A37-1)*3+1,1)</f>
        <v>0</v>
      </c>
      <c r="I37" s="5">
        <f ca="1">INDEX(analyse!$H$29:$H$576,($A37-1)*3+3,1)</f>
        <v>232256</v>
      </c>
      <c r="J37" s="5">
        <f t="shared" ca="1" si="0"/>
        <v>250.72945988380121</v>
      </c>
      <c r="K37" s="5">
        <f t="shared" ca="1" si="1"/>
        <v>668.32564680336293</v>
      </c>
      <c r="L37" s="5">
        <f t="shared" ca="1" si="2"/>
        <v>266.55250129485927</v>
      </c>
      <c r="M37" s="5">
        <f t="shared" ca="1" si="3"/>
        <v>0</v>
      </c>
      <c r="N37" s="5">
        <f t="shared" ca="1" si="4"/>
        <v>40.657790163957387</v>
      </c>
      <c r="O37" s="4">
        <f t="shared" ca="1" si="5"/>
        <v>40.657790163957387</v>
      </c>
      <c r="P37" s="5"/>
      <c r="Q37" s="5"/>
      <c r="R37" s="5"/>
      <c r="S37" s="5"/>
    </row>
    <row r="38" spans="1:19" x14ac:dyDescent="0.25">
      <c r="A38">
        <v>37</v>
      </c>
      <c r="B38" s="3">
        <v>31.625</v>
      </c>
      <c r="C38" s="3">
        <v>-0.875</v>
      </c>
      <c r="D38" s="5">
        <v>7949.06</v>
      </c>
      <c r="E38" s="5">
        <v>7891.09</v>
      </c>
      <c r="F38" s="5">
        <f ca="1">INDEX(analyse!$F$29:$F$576,($A38-1)*3+1,1)</f>
        <v>1386665</v>
      </c>
      <c r="G38" s="5">
        <f ca="1">INDEX(analyse!$F$29:$F$576,($A38-1)*3+3,1)</f>
        <v>3675799</v>
      </c>
      <c r="H38" s="5">
        <f ca="1">INDEX(analyse!$H$29:$H$576,($A38-1)*3+1,1)</f>
        <v>42564</v>
      </c>
      <c r="I38" s="5">
        <f ca="1">INDEX(analyse!$H$29:$H$576,($A38-1)*3+3,1)</f>
        <v>1179934</v>
      </c>
      <c r="J38" s="5">
        <f t="shared" ca="1" si="0"/>
        <v>174.44389651103401</v>
      </c>
      <c r="K38" s="5">
        <f t="shared" ca="1" si="1"/>
        <v>462.41933008431181</v>
      </c>
      <c r="L38" s="5">
        <f t="shared" ca="1" si="2"/>
        <v>265.08197726199188</v>
      </c>
      <c r="M38" s="5">
        <f t="shared" ca="1" si="3"/>
        <v>3.0695229200996637</v>
      </c>
      <c r="N38" s="5">
        <f t="shared" ca="1" si="4"/>
        <v>32.10006858372833</v>
      </c>
      <c r="O38" s="4">
        <f t="shared" ca="1" si="5"/>
        <v>29.030545663628665</v>
      </c>
      <c r="P38" s="5"/>
      <c r="Q38" s="5"/>
      <c r="R38" s="5"/>
      <c r="S38" s="5"/>
    </row>
    <row r="39" spans="1:19" x14ac:dyDescent="0.25">
      <c r="A39">
        <v>38</v>
      </c>
      <c r="B39" s="3">
        <v>33.791699999999999</v>
      </c>
      <c r="C39" s="3">
        <v>2.2083300000000001</v>
      </c>
      <c r="D39" s="5">
        <v>5207.3599999999997</v>
      </c>
      <c r="E39" s="5">
        <v>5236.6400000000003</v>
      </c>
      <c r="F39" s="5">
        <f ca="1">INDEX(analyse!$F$29:$F$576,($A39-1)*3+1,1)</f>
        <v>106635</v>
      </c>
      <c r="G39" s="5">
        <f ca="1">INDEX(analyse!$F$29:$F$576,($A39-1)*3+3,1)</f>
        <v>303418</v>
      </c>
      <c r="H39" s="5">
        <f ca="1">INDEX(analyse!$H$29:$H$576,($A39-1)*3+1,1)</f>
        <v>0</v>
      </c>
      <c r="I39" s="5">
        <f ca="1">INDEX(analyse!$H$29:$H$576,($A39-1)*3+3,1)</f>
        <v>0</v>
      </c>
      <c r="J39" s="5">
        <f t="shared" ca="1" si="0"/>
        <v>20.477746881337186</v>
      </c>
      <c r="K39" s="5">
        <f t="shared" ca="1" si="1"/>
        <v>58.267144964050885</v>
      </c>
      <c r="L39" s="5">
        <f t="shared" ca="1" si="2"/>
        <v>284.53884747034277</v>
      </c>
      <c r="M39" s="5">
        <f t="shared" ca="1" si="3"/>
        <v>0</v>
      </c>
      <c r="N39" s="5">
        <f t="shared" ca="1" si="4"/>
        <v>0</v>
      </c>
      <c r="O39" s="4">
        <f t="shared" ca="1" si="5"/>
        <v>0</v>
      </c>
      <c r="P39" s="5"/>
      <c r="Q39" s="5"/>
      <c r="R39" s="5"/>
      <c r="S39" s="5"/>
    </row>
    <row r="40" spans="1:19" x14ac:dyDescent="0.25">
      <c r="A40">
        <v>39</v>
      </c>
      <c r="B40" s="3">
        <v>33.875</v>
      </c>
      <c r="C40" s="3">
        <v>2.2083300000000001</v>
      </c>
      <c r="D40" s="5">
        <v>5892.05</v>
      </c>
      <c r="E40" s="5">
        <v>5760.44</v>
      </c>
      <c r="F40" s="5">
        <f ca="1">INDEX(analyse!$F$29:$F$576,($A40-1)*3+1,1)</f>
        <v>145401</v>
      </c>
      <c r="G40" s="5">
        <f ca="1">INDEX(analyse!$F$29:$F$576,($A40-1)*3+3,1)</f>
        <v>411079</v>
      </c>
      <c r="H40" s="5">
        <f ca="1">INDEX(analyse!$H$29:$H$576,($A40-1)*3+1,1)</f>
        <v>0</v>
      </c>
      <c r="I40" s="5">
        <f ca="1">INDEX(analyse!$H$29:$H$576,($A40-1)*3+3,1)</f>
        <v>24757</v>
      </c>
      <c r="J40" s="5">
        <f t="shared" ca="1" si="0"/>
        <v>24.677489159121187</v>
      </c>
      <c r="K40" s="5">
        <f t="shared" ca="1" si="1"/>
        <v>69.76841676496295</v>
      </c>
      <c r="L40" s="5">
        <f t="shared" ca="1" si="2"/>
        <v>282.72088912730999</v>
      </c>
      <c r="M40" s="5">
        <f t="shared" ca="1" si="3"/>
        <v>0</v>
      </c>
      <c r="N40" s="5">
        <f t="shared" ca="1" si="4"/>
        <v>6.0224433746311536</v>
      </c>
      <c r="O40" s="4">
        <f t="shared" ca="1" si="5"/>
        <v>6.0224433746311536</v>
      </c>
      <c r="P40" s="5"/>
      <c r="Q40" s="5"/>
      <c r="R40" s="5"/>
      <c r="S40" s="5"/>
    </row>
    <row r="41" spans="1:19" x14ac:dyDescent="0.25">
      <c r="A41">
        <v>40</v>
      </c>
      <c r="B41" s="3">
        <v>31.625</v>
      </c>
      <c r="C41" s="3">
        <v>-1.2083299999999999</v>
      </c>
      <c r="D41" s="5">
        <v>3247.01</v>
      </c>
      <c r="E41" s="5">
        <v>3186.85</v>
      </c>
      <c r="F41" s="5">
        <f ca="1">INDEX(analyse!$F$29:$F$576,($A41-1)*3+1,1)</f>
        <v>450621</v>
      </c>
      <c r="G41" s="5">
        <f ca="1">INDEX(analyse!$F$29:$F$576,($A41-1)*3+3,1)</f>
        <v>803526</v>
      </c>
      <c r="H41" s="5">
        <f ca="1">INDEX(analyse!$H$29:$H$576,($A41-1)*3+1,1)</f>
        <v>200524</v>
      </c>
      <c r="I41" s="5">
        <f ca="1">INDEX(analyse!$H$29:$H$576,($A41-1)*3+3,1)</f>
        <v>793997</v>
      </c>
      <c r="J41" s="5">
        <f t="shared" ca="1" si="0"/>
        <v>138.78029325440943</v>
      </c>
      <c r="K41" s="5">
        <f t="shared" ca="1" si="1"/>
        <v>247.46643835405496</v>
      </c>
      <c r="L41" s="5">
        <f t="shared" ca="1" si="2"/>
        <v>178.31525827691121</v>
      </c>
      <c r="M41" s="5">
        <f t="shared" ca="1" si="3"/>
        <v>44.499479607031184</v>
      </c>
      <c r="N41" s="5">
        <f t="shared" ca="1" si="4"/>
        <v>98.81410184611326</v>
      </c>
      <c r="O41" s="4">
        <f t="shared" ca="1" si="5"/>
        <v>54.314622239082077</v>
      </c>
      <c r="P41" s="5"/>
      <c r="Q41" s="5"/>
      <c r="R41" s="5"/>
      <c r="S41" s="5"/>
    </row>
    <row r="42" spans="1:19" x14ac:dyDescent="0.25">
      <c r="A42">
        <v>41</v>
      </c>
      <c r="B42" s="3">
        <v>34.875</v>
      </c>
      <c r="C42" s="3">
        <v>-0.20833299999999999</v>
      </c>
      <c r="D42" s="5">
        <v>3846.57</v>
      </c>
      <c r="E42" s="5">
        <v>3630.26</v>
      </c>
      <c r="F42" s="5">
        <f ca="1">INDEX(analyse!$F$29:$F$576,($A42-1)*3+1,1)</f>
        <v>997990</v>
      </c>
      <c r="G42" s="5">
        <f ca="1">INDEX(analyse!$F$29:$F$576,($A42-1)*3+3,1)</f>
        <v>2148096</v>
      </c>
      <c r="H42" s="5">
        <f ca="1">INDEX(analyse!$H$29:$H$576,($A42-1)*3+1,1)</f>
        <v>44289</v>
      </c>
      <c r="I42" s="5">
        <f ca="1">INDEX(analyse!$H$29:$H$576,($A42-1)*3+3,1)</f>
        <v>683828</v>
      </c>
      <c r="J42" s="5">
        <f t="shared" ca="1" si="0"/>
        <v>259.44932758275553</v>
      </c>
      <c r="K42" s="5">
        <f t="shared" ca="1" si="1"/>
        <v>558.44453630117221</v>
      </c>
      <c r="L42" s="5">
        <f t="shared" ca="1" si="2"/>
        <v>215.24223689616127</v>
      </c>
      <c r="M42" s="5">
        <f t="shared" ca="1" si="3"/>
        <v>4.4378200182366561</v>
      </c>
      <c r="N42" s="5">
        <f t="shared" ca="1" si="4"/>
        <v>31.83414521511143</v>
      </c>
      <c r="O42" s="4">
        <f t="shared" ca="1" si="5"/>
        <v>27.396325196874773</v>
      </c>
      <c r="P42" s="5"/>
      <c r="Q42" s="5"/>
      <c r="R42" s="5"/>
      <c r="S42" s="5"/>
    </row>
    <row r="43" spans="1:19" x14ac:dyDescent="0.25">
      <c r="A43">
        <v>42</v>
      </c>
      <c r="B43" s="3">
        <v>34.875</v>
      </c>
      <c r="C43" s="3">
        <v>-0.375</v>
      </c>
      <c r="D43" s="5">
        <v>3760.94</v>
      </c>
      <c r="E43" s="5">
        <v>3393.13</v>
      </c>
      <c r="F43" s="5">
        <f ca="1">INDEX(analyse!$F$29:$F$576,($A43-1)*3+1,1)</f>
        <v>1232144</v>
      </c>
      <c r="G43" s="5">
        <f ca="1">INDEX(analyse!$F$29:$F$576,($A43-1)*3+3,1)</f>
        <v>2367474</v>
      </c>
      <c r="H43" s="5">
        <f ca="1">INDEX(analyse!$H$29:$H$576,($A43-1)*3+1,1)</f>
        <v>22929</v>
      </c>
      <c r="I43" s="5">
        <f ca="1">INDEX(analyse!$H$29:$H$576,($A43-1)*3+3,1)</f>
        <v>1510995</v>
      </c>
      <c r="J43" s="5">
        <f t="shared" ca="1" si="0"/>
        <v>327.61596834833847</v>
      </c>
      <c r="K43" s="5">
        <f t="shared" ca="1" si="1"/>
        <v>629.48996793354854</v>
      </c>
      <c r="L43" s="5">
        <f t="shared" ca="1" si="2"/>
        <v>192.14263917204482</v>
      </c>
      <c r="M43" s="5">
        <f t="shared" ca="1" si="3"/>
        <v>1.8609026217714812</v>
      </c>
      <c r="N43" s="5">
        <f t="shared" ca="1" si="4"/>
        <v>63.823087391878431</v>
      </c>
      <c r="O43" s="4">
        <f t="shared" ca="1" si="5"/>
        <v>61.962184770106951</v>
      </c>
      <c r="P43" s="5"/>
      <c r="Q43" s="5"/>
      <c r="R43" s="5"/>
      <c r="S43" s="5"/>
    </row>
    <row r="44" spans="1:19" x14ac:dyDescent="0.25">
      <c r="A44">
        <v>43</v>
      </c>
      <c r="B44" s="3">
        <v>34.208300000000001</v>
      </c>
      <c r="C44" s="3">
        <v>-0.95833299999999999</v>
      </c>
      <c r="D44" s="5">
        <v>6751.9</v>
      </c>
      <c r="E44" s="5">
        <v>6613.87</v>
      </c>
      <c r="F44" s="5">
        <f ca="1">INDEX(analyse!$F$29:$F$576,($A44-1)*3+1,1)</f>
        <v>2618097</v>
      </c>
      <c r="G44" s="5">
        <f ca="1">INDEX(analyse!$F$29:$F$576,($A44-1)*3+3,1)</f>
        <v>4826714</v>
      </c>
      <c r="H44" s="5">
        <f ca="1">INDEX(analyse!$H$29:$H$576,($A44-1)*3+1,1)</f>
        <v>747135</v>
      </c>
      <c r="I44" s="5">
        <f ca="1">INDEX(analyse!$H$29:$H$576,($A44-1)*3+3,1)</f>
        <v>3217464</v>
      </c>
      <c r="J44" s="5">
        <f t="shared" ca="1" si="0"/>
        <v>387.75707578607506</v>
      </c>
      <c r="K44" s="5">
        <f t="shared" ca="1" si="1"/>
        <v>714.86751877249367</v>
      </c>
      <c r="L44" s="5">
        <f t="shared" ca="1" si="2"/>
        <v>184.35963220614056</v>
      </c>
      <c r="M44" s="5">
        <f t="shared" ca="1" si="3"/>
        <v>28.53733074061045</v>
      </c>
      <c r="N44" s="5">
        <f t="shared" ca="1" si="4"/>
        <v>66.659512040696839</v>
      </c>
      <c r="O44" s="4">
        <f t="shared" ca="1" si="5"/>
        <v>38.122181300086389</v>
      </c>
      <c r="P44" s="5"/>
      <c r="Q44" s="5"/>
      <c r="R44" s="5"/>
      <c r="S44" s="5"/>
    </row>
    <row r="45" spans="1:19" x14ac:dyDescent="0.25">
      <c r="A45">
        <v>44</v>
      </c>
      <c r="B45" s="3">
        <v>34.041699999999999</v>
      </c>
      <c r="C45" s="3">
        <v>-1.375</v>
      </c>
      <c r="D45" s="5">
        <v>1367.32</v>
      </c>
      <c r="E45" s="5">
        <v>1385.45</v>
      </c>
      <c r="F45" s="5">
        <f ca="1">INDEX(analyse!$F$29:$F$576,($A45-1)*3+1,1)</f>
        <v>233932</v>
      </c>
      <c r="G45" s="5">
        <f ca="1">INDEX(analyse!$F$29:$F$576,($A45-1)*3+3,1)</f>
        <v>440920</v>
      </c>
      <c r="H45" s="5">
        <f ca="1">INDEX(analyse!$H$29:$H$576,($A45-1)*3+1,1)</f>
        <v>34813</v>
      </c>
      <c r="I45" s="5">
        <f ca="1">INDEX(analyse!$H$29:$H$576,($A45-1)*3+3,1)</f>
        <v>440920</v>
      </c>
      <c r="J45" s="5">
        <f t="shared" ca="1" si="0"/>
        <v>171.08796770324432</v>
      </c>
      <c r="K45" s="5">
        <f t="shared" ca="1" si="1"/>
        <v>322.47023374191849</v>
      </c>
      <c r="L45" s="5">
        <f t="shared" ca="1" si="2"/>
        <v>188.48212301010551</v>
      </c>
      <c r="M45" s="5">
        <f t="shared" ca="1" si="3"/>
        <v>14.881675016671512</v>
      </c>
      <c r="N45" s="5">
        <f t="shared" ca="1" si="4"/>
        <v>100</v>
      </c>
      <c r="O45" s="4">
        <f t="shared" ca="1" si="5"/>
        <v>85.118324983328492</v>
      </c>
      <c r="P45" s="5"/>
      <c r="Q45" s="5"/>
      <c r="R45" s="5"/>
      <c r="S45" s="5"/>
    </row>
    <row r="46" spans="1:19" x14ac:dyDescent="0.25">
      <c r="A46">
        <v>45</v>
      </c>
      <c r="B46" s="3">
        <v>34.041699999999999</v>
      </c>
      <c r="C46" s="3">
        <v>-1.5416700000000001</v>
      </c>
      <c r="D46" s="5">
        <v>13159.8</v>
      </c>
      <c r="E46" s="5">
        <v>13646.2</v>
      </c>
      <c r="F46" s="5">
        <f ca="1">INDEX(analyse!$F$29:$F$576,($A46-1)*3+1,1)</f>
        <v>965133</v>
      </c>
      <c r="G46" s="5">
        <f ca="1">INDEX(analyse!$F$29:$F$576,($A46-1)*3+3,1)</f>
        <v>1924286</v>
      </c>
      <c r="H46" s="5">
        <f ca="1">INDEX(analyse!$H$29:$H$576,($A46-1)*3+1,1)</f>
        <v>160608</v>
      </c>
      <c r="I46" s="5">
        <f ca="1">INDEX(analyse!$H$29:$H$576,($A46-1)*3+3,1)</f>
        <v>949926</v>
      </c>
      <c r="J46" s="5">
        <f t="shared" ca="1" si="0"/>
        <v>73.339488442073588</v>
      </c>
      <c r="K46" s="5">
        <f t="shared" ca="1" si="1"/>
        <v>146.22456268332346</v>
      </c>
      <c r="L46" s="5">
        <f t="shared" ca="1" si="2"/>
        <v>199.38039627698981</v>
      </c>
      <c r="M46" s="5">
        <f t="shared" ca="1" si="3"/>
        <v>16.64102253264576</v>
      </c>
      <c r="N46" s="5">
        <f t="shared" ca="1" si="4"/>
        <v>49.365115164793593</v>
      </c>
      <c r="O46" s="4">
        <f t="shared" ca="1" si="5"/>
        <v>32.72409263214783</v>
      </c>
      <c r="P46" s="5"/>
      <c r="Q46" s="5"/>
      <c r="R46" s="5"/>
      <c r="S46" s="5"/>
    </row>
    <row r="47" spans="1:19" x14ac:dyDescent="0.25">
      <c r="A47">
        <v>46</v>
      </c>
      <c r="B47" s="3">
        <v>33.708300000000001</v>
      </c>
      <c r="C47" s="3">
        <v>-1.7916700000000001</v>
      </c>
      <c r="D47" s="5">
        <v>1110.67</v>
      </c>
      <c r="E47" s="5">
        <v>1004.07</v>
      </c>
      <c r="F47" s="5">
        <f ca="1">INDEX(analyse!$F$29:$F$576,($A47-1)*3+1,1)</f>
        <v>190014</v>
      </c>
      <c r="G47" s="5">
        <f ca="1">INDEX(analyse!$F$29:$F$576,($A47-1)*3+3,1)</f>
        <v>328066</v>
      </c>
      <c r="H47" s="5">
        <f ca="1">INDEX(analyse!$H$29:$H$576,($A47-1)*3+1,1)</f>
        <v>129966</v>
      </c>
      <c r="I47" s="5">
        <f ca="1">INDEX(analyse!$H$29:$H$576,($A47-1)*3+3,1)</f>
        <v>325445</v>
      </c>
      <c r="J47" s="5">
        <f t="shared" ca="1" si="0"/>
        <v>171.0805189660295</v>
      </c>
      <c r="K47" s="5">
        <f t="shared" ca="1" si="1"/>
        <v>295.37666453582068</v>
      </c>
      <c r="L47" s="5">
        <f t="shared" ca="1" si="2"/>
        <v>172.65359394570928</v>
      </c>
      <c r="M47" s="5">
        <f t="shared" ca="1" si="3"/>
        <v>68.398118033408068</v>
      </c>
      <c r="N47" s="5">
        <f t="shared" ca="1" si="4"/>
        <v>99.201075393365969</v>
      </c>
      <c r="O47" s="4">
        <f t="shared" ca="1" si="5"/>
        <v>30.802957359957901</v>
      </c>
      <c r="P47" s="5"/>
      <c r="Q47" s="5"/>
      <c r="R47" s="5"/>
      <c r="S47" s="5"/>
    </row>
    <row r="48" spans="1:19" x14ac:dyDescent="0.25">
      <c r="A48">
        <v>47</v>
      </c>
      <c r="B48" s="3">
        <v>31.625</v>
      </c>
      <c r="C48" s="3">
        <v>-2.5416699999999999</v>
      </c>
      <c r="D48" s="5">
        <v>683.14400000000001</v>
      </c>
      <c r="E48" s="5">
        <v>606.41999999999996</v>
      </c>
      <c r="F48" s="5">
        <f ca="1">INDEX(analyse!$F$29:$F$576,($A48-1)*3+1,1)</f>
        <v>33675</v>
      </c>
      <c r="G48" s="5">
        <f ca="1">INDEX(analyse!$F$29:$F$576,($A48-1)*3+3,1)</f>
        <v>61885</v>
      </c>
      <c r="H48" s="5">
        <f ca="1">INDEX(analyse!$H$29:$H$576,($A48-1)*3+1,1)</f>
        <v>0</v>
      </c>
      <c r="I48" s="5">
        <f ca="1">INDEX(analyse!$H$29:$H$576,($A48-1)*3+3,1)</f>
        <v>32388</v>
      </c>
      <c r="J48" s="5">
        <f t="shared" ca="1" si="0"/>
        <v>49.294145890178349</v>
      </c>
      <c r="K48" s="5">
        <f t="shared" ca="1" si="1"/>
        <v>90.588514281030058</v>
      </c>
      <c r="L48" s="5">
        <f t="shared" ca="1" si="2"/>
        <v>183.7713437268003</v>
      </c>
      <c r="M48" s="5">
        <f t="shared" ca="1" si="3"/>
        <v>0</v>
      </c>
      <c r="N48" s="5">
        <f t="shared" ca="1" si="4"/>
        <v>52.335784115698473</v>
      </c>
      <c r="O48" s="4">
        <f t="shared" ca="1" si="5"/>
        <v>52.335784115698473</v>
      </c>
      <c r="P48" s="5"/>
      <c r="Q48" s="5"/>
      <c r="R48" s="5"/>
      <c r="S48" s="5"/>
    </row>
    <row r="49" spans="1:19" x14ac:dyDescent="0.25">
      <c r="A49">
        <v>48</v>
      </c>
      <c r="B49" s="3">
        <v>32.791699999999999</v>
      </c>
      <c r="C49" s="3">
        <v>-3.0416699999999999</v>
      </c>
      <c r="D49" s="5">
        <v>8874.5</v>
      </c>
      <c r="E49" s="5">
        <v>9240.4699999999993</v>
      </c>
      <c r="F49" s="5">
        <f ca="1">INDEX(analyse!$F$29:$F$576,($A49-1)*3+1,1)</f>
        <v>1209692</v>
      </c>
      <c r="G49" s="5">
        <f ca="1">INDEX(analyse!$F$29:$F$576,($A49-1)*3+3,1)</f>
        <v>2099601</v>
      </c>
      <c r="H49" s="5">
        <f ca="1">INDEX(analyse!$H$29:$H$576,($A49-1)*3+1,1)</f>
        <v>770962</v>
      </c>
      <c r="I49" s="5">
        <f ca="1">INDEX(analyse!$H$29:$H$576,($A49-1)*3+3,1)</f>
        <v>2040324</v>
      </c>
      <c r="J49" s="5">
        <f t="shared" ca="1" si="0"/>
        <v>136.31100343681334</v>
      </c>
      <c r="K49" s="5">
        <f t="shared" ca="1" si="1"/>
        <v>236.5880894698293</v>
      </c>
      <c r="L49" s="5">
        <f t="shared" ca="1" si="2"/>
        <v>173.56492396411647</v>
      </c>
      <c r="M49" s="5">
        <f t="shared" ca="1" si="3"/>
        <v>63.732090482536051</v>
      </c>
      <c r="N49" s="5">
        <f t="shared" ca="1" si="4"/>
        <v>97.176749296652076</v>
      </c>
      <c r="O49" s="4">
        <f t="shared" ca="1" si="5"/>
        <v>33.444658814116025</v>
      </c>
      <c r="P49" s="5"/>
      <c r="Q49" s="5"/>
      <c r="R49" s="5"/>
      <c r="S49" s="5"/>
    </row>
    <row r="50" spans="1:19" x14ac:dyDescent="0.25">
      <c r="A50">
        <v>49</v>
      </c>
      <c r="B50" s="3">
        <v>32.625</v>
      </c>
      <c r="C50" s="3">
        <v>-2.7916699999999999</v>
      </c>
      <c r="D50" s="5">
        <v>1451.45</v>
      </c>
      <c r="E50" s="5">
        <v>1300.96</v>
      </c>
      <c r="F50" s="5">
        <f ca="1">INDEX(analyse!$F$29:$F$576,($A50-1)*3+1,1)</f>
        <v>336326</v>
      </c>
      <c r="G50" s="5">
        <f ca="1">INDEX(analyse!$F$29:$F$576,($A50-1)*3+3,1)</f>
        <v>549567</v>
      </c>
      <c r="H50" s="5">
        <f ca="1">INDEX(analyse!$H$29:$H$576,($A50-1)*3+1,1)</f>
        <v>335860</v>
      </c>
      <c r="I50" s="5">
        <f ca="1">INDEX(analyse!$H$29:$H$576,($A50-1)*3+3,1)</f>
        <v>549567</v>
      </c>
      <c r="J50" s="5">
        <f t="shared" ca="1" si="0"/>
        <v>231.71724826897241</v>
      </c>
      <c r="K50" s="5">
        <f t="shared" ca="1" si="1"/>
        <v>378.63309104688415</v>
      </c>
      <c r="L50" s="5">
        <f t="shared" ca="1" si="2"/>
        <v>163.40306726212069</v>
      </c>
      <c r="M50" s="5">
        <f t="shared" ca="1" si="3"/>
        <v>99.86144395616158</v>
      </c>
      <c r="N50" s="5">
        <f t="shared" ca="1" si="4"/>
        <v>100</v>
      </c>
      <c r="O50" s="4">
        <f t="shared" ca="1" si="5"/>
        <v>0.13855604383842035</v>
      </c>
      <c r="P50" s="5"/>
      <c r="Q50" s="5"/>
      <c r="R50" s="5"/>
      <c r="S50" s="5"/>
    </row>
    <row r="51" spans="1:19" x14ac:dyDescent="0.25">
      <c r="A51">
        <v>50</v>
      </c>
      <c r="B51" s="3">
        <v>33.125</v>
      </c>
      <c r="C51" s="3">
        <v>-2.9583300000000001</v>
      </c>
      <c r="D51" s="5">
        <v>3414.44</v>
      </c>
      <c r="E51" s="5">
        <v>3026.74</v>
      </c>
      <c r="F51" s="5">
        <f ca="1">INDEX(analyse!$F$29:$F$576,($A51-1)*3+1,1)</f>
        <v>720856</v>
      </c>
      <c r="G51" s="5">
        <f ca="1">INDEX(analyse!$F$29:$F$576,($A51-1)*3+3,1)</f>
        <v>1202707</v>
      </c>
      <c r="H51" s="5">
        <f ca="1">INDEX(analyse!$H$29:$H$576,($A51-1)*3+1,1)</f>
        <v>643633</v>
      </c>
      <c r="I51" s="5">
        <f ca="1">INDEX(analyse!$H$29:$H$576,($A51-1)*3+3,1)</f>
        <v>1202707</v>
      </c>
      <c r="J51" s="5">
        <f t="shared" ca="1" si="0"/>
        <v>211.11983224189032</v>
      </c>
      <c r="K51" s="5">
        <f t="shared" ca="1" si="1"/>
        <v>352.24136315179061</v>
      </c>
      <c r="L51" s="5">
        <f t="shared" ca="1" si="2"/>
        <v>166.84427957872308</v>
      </c>
      <c r="M51" s="5">
        <f t="shared" ca="1" si="3"/>
        <v>89.287319520126076</v>
      </c>
      <c r="N51" s="5">
        <f t="shared" ca="1" si="4"/>
        <v>100</v>
      </c>
      <c r="O51" s="4">
        <f t="shared" ca="1" si="5"/>
        <v>10.712680479873924</v>
      </c>
      <c r="P51" s="5"/>
      <c r="Q51" s="5"/>
      <c r="R51" s="5"/>
      <c r="S51" s="5"/>
    </row>
    <row r="52" spans="1:19" x14ac:dyDescent="0.25">
      <c r="A52">
        <v>51</v>
      </c>
      <c r="B52" s="3">
        <v>31.208300000000001</v>
      </c>
      <c r="C52" s="3">
        <v>-1.2083299999999999</v>
      </c>
      <c r="D52" s="5">
        <v>5469.45</v>
      </c>
      <c r="E52" s="5">
        <v>47106.8</v>
      </c>
      <c r="F52" s="5">
        <f ca="1">INDEX(analyse!$F$29:$F$576,($A52-1)*3+1,1)</f>
        <v>596288</v>
      </c>
      <c r="G52" s="5">
        <f ca="1">INDEX(analyse!$F$29:$F$576,($A52-1)*3+3,1)</f>
        <v>1367803</v>
      </c>
      <c r="H52" s="5">
        <f ca="1">INDEX(analyse!$H$29:$H$576,($A52-1)*3+1,1)</f>
        <v>0</v>
      </c>
      <c r="I52" s="5">
        <f ca="1">INDEX(analyse!$H$29:$H$576,($A52-1)*3+3,1)</f>
        <v>647778</v>
      </c>
      <c r="J52" s="5">
        <f t="shared" ca="1" si="0"/>
        <v>109.02156523964933</v>
      </c>
      <c r="K52" s="5">
        <f t="shared" ca="1" si="1"/>
        <v>250.08053826253098</v>
      </c>
      <c r="L52" s="5">
        <f t="shared" ca="1" si="2"/>
        <v>229.38630326285286</v>
      </c>
      <c r="M52" s="5">
        <f t="shared" ca="1" si="3"/>
        <v>0</v>
      </c>
      <c r="N52" s="5">
        <f t="shared" ca="1" si="4"/>
        <v>47.359012957275283</v>
      </c>
      <c r="O52" s="4">
        <f t="shared" ca="1" si="5"/>
        <v>47.359012957275283</v>
      </c>
      <c r="P52" s="5"/>
      <c r="Q52" s="5"/>
      <c r="R52" s="5"/>
      <c r="S52" s="5"/>
    </row>
    <row r="53" spans="1:19" x14ac:dyDescent="0.25">
      <c r="A53">
        <v>52</v>
      </c>
      <c r="B53" s="3">
        <v>31.375</v>
      </c>
      <c r="C53" s="3">
        <v>-1.2916700000000001</v>
      </c>
      <c r="D53" s="5">
        <v>7089.85</v>
      </c>
      <c r="E53" s="5">
        <v>54100.4</v>
      </c>
      <c r="F53" s="5">
        <f ca="1">INDEX(analyse!$F$29:$F$576,($A53-1)*3+1,1)</f>
        <v>613208</v>
      </c>
      <c r="G53" s="5">
        <f ca="1">INDEX(analyse!$F$29:$F$576,($A53-1)*3+3,1)</f>
        <v>1015357</v>
      </c>
      <c r="H53" s="5">
        <f ca="1">INDEX(analyse!$H$29:$H$576,($A53-1)*3+1,1)</f>
        <v>160575</v>
      </c>
      <c r="I53" s="5">
        <f ca="1">INDEX(analyse!$H$29:$H$576,($A53-1)*3+3,1)</f>
        <v>783433</v>
      </c>
      <c r="J53" s="5">
        <f t="shared" ca="1" si="0"/>
        <v>86.490969484544806</v>
      </c>
      <c r="K53" s="5">
        <f t="shared" ca="1" si="1"/>
        <v>143.21276190610519</v>
      </c>
      <c r="L53" s="5">
        <f t="shared" ca="1" si="2"/>
        <v>165.58117310928756</v>
      </c>
      <c r="M53" s="5">
        <f t="shared" ca="1" si="3"/>
        <v>26.186057585680551</v>
      </c>
      <c r="N53" s="5">
        <f t="shared" ca="1" si="4"/>
        <v>77.158378777119765</v>
      </c>
      <c r="O53" s="4">
        <f t="shared" ca="1" si="5"/>
        <v>50.972321191439214</v>
      </c>
      <c r="P53" s="5"/>
      <c r="Q53" s="5"/>
      <c r="R53" s="5"/>
      <c r="S53" s="5"/>
    </row>
    <row r="54" spans="1:19" x14ac:dyDescent="0.25">
      <c r="A54">
        <v>53</v>
      </c>
      <c r="B54" s="3">
        <v>33.958300000000001</v>
      </c>
      <c r="C54" s="3">
        <v>-2.125</v>
      </c>
      <c r="D54" s="5">
        <v>12727.6</v>
      </c>
      <c r="E54" s="5">
        <v>12515.9</v>
      </c>
      <c r="F54" s="5">
        <f ca="1">INDEX(analyse!$F$29:$F$576,($A54-1)*3+1,1)</f>
        <v>318838</v>
      </c>
      <c r="G54" s="5">
        <f ca="1">INDEX(analyse!$F$29:$F$576,($A54-1)*3+3,1)</f>
        <v>572840</v>
      </c>
      <c r="H54" s="5">
        <f ca="1">INDEX(analyse!$H$29:$H$576,($A54-1)*3+1,1)</f>
        <v>4601</v>
      </c>
      <c r="I54" s="5">
        <f ca="1">INDEX(analyse!$H$29:$H$576,($A54-1)*3+3,1)</f>
        <v>147995</v>
      </c>
      <c r="J54" s="5">
        <f t="shared" ca="1" si="0"/>
        <v>25.05091297652346</v>
      </c>
      <c r="K54" s="5">
        <f t="shared" ca="1" si="1"/>
        <v>45.007699802005092</v>
      </c>
      <c r="L54" s="5">
        <f t="shared" ca="1" si="2"/>
        <v>179.6649081978936</v>
      </c>
      <c r="M54" s="5">
        <f t="shared" ca="1" si="3"/>
        <v>1.4430525846981852</v>
      </c>
      <c r="N54" s="5">
        <f t="shared" ca="1" si="4"/>
        <v>25.835311779903638</v>
      </c>
      <c r="O54" s="4">
        <f t="shared" ca="1" si="5"/>
        <v>24.392259195205451</v>
      </c>
      <c r="P54" s="5"/>
      <c r="Q54" s="5"/>
      <c r="R54" s="5"/>
      <c r="S54" s="5"/>
    </row>
    <row r="55" spans="1:19" x14ac:dyDescent="0.25">
      <c r="A55">
        <v>54</v>
      </c>
      <c r="B55" s="3">
        <v>33.958300000000001</v>
      </c>
      <c r="C55" s="3">
        <v>-2.2083300000000001</v>
      </c>
      <c r="D55" s="5">
        <v>2903.52</v>
      </c>
      <c r="E55" s="5">
        <v>3200.39</v>
      </c>
      <c r="F55" s="5">
        <f ca="1">INDEX(analyse!$F$29:$F$576,($A55-1)*3+1,1)</f>
        <v>174879</v>
      </c>
      <c r="G55" s="5">
        <f ca="1">INDEX(analyse!$F$29:$F$576,($A55-1)*3+3,1)</f>
        <v>231116</v>
      </c>
      <c r="H55" s="5">
        <f ca="1">INDEX(analyse!$H$29:$H$576,($A55-1)*3+1,1)</f>
        <v>22591</v>
      </c>
      <c r="I55" s="5">
        <f ca="1">INDEX(analyse!$H$29:$H$576,($A55-1)*3+3,1)</f>
        <v>77357</v>
      </c>
      <c r="J55" s="5">
        <f t="shared" ca="1" si="0"/>
        <v>60.229996693668376</v>
      </c>
      <c r="K55" s="5">
        <f t="shared" ca="1" si="1"/>
        <v>79.598556235190387</v>
      </c>
      <c r="L55" s="5">
        <f t="shared" ca="1" si="2"/>
        <v>132.15766329862362</v>
      </c>
      <c r="M55" s="5">
        <f t="shared" ca="1" si="3"/>
        <v>12.918074783135769</v>
      </c>
      <c r="N55" s="5">
        <f t="shared" ca="1" si="4"/>
        <v>33.471070804271449</v>
      </c>
      <c r="O55" s="4">
        <f t="shared" ca="1" si="5"/>
        <v>20.55299602113568</v>
      </c>
      <c r="P55" s="5"/>
      <c r="Q55" s="5"/>
      <c r="R55" s="5"/>
      <c r="S55" s="5"/>
    </row>
    <row r="56" spans="1:19" x14ac:dyDescent="0.25">
      <c r="A56">
        <v>55</v>
      </c>
      <c r="B56" s="3">
        <v>33.458300000000001</v>
      </c>
      <c r="C56" s="3">
        <v>-2.625</v>
      </c>
      <c r="D56" s="5">
        <v>11270</v>
      </c>
      <c r="E56" s="5">
        <v>10901.7</v>
      </c>
      <c r="F56" s="5">
        <f ca="1">INDEX(analyse!$F$29:$F$576,($A56-1)*3+1,1)</f>
        <v>1032624</v>
      </c>
      <c r="G56" s="5">
        <f ca="1">INDEX(analyse!$F$29:$F$576,($A56-1)*3+3,1)</f>
        <v>1804044</v>
      </c>
      <c r="H56" s="5">
        <f ca="1">INDEX(analyse!$H$29:$H$576,($A56-1)*3+1,1)</f>
        <v>363347</v>
      </c>
      <c r="I56" s="5">
        <f ca="1">INDEX(analyse!$H$29:$H$576,($A56-1)*3+3,1)</f>
        <v>1620016</v>
      </c>
      <c r="J56" s="5">
        <f t="shared" ca="1" si="0"/>
        <v>91.625909494232474</v>
      </c>
      <c r="K56" s="5">
        <f t="shared" ca="1" si="1"/>
        <v>160.07488908606922</v>
      </c>
      <c r="L56" s="5">
        <f t="shared" ca="1" si="2"/>
        <v>174.70482963789337</v>
      </c>
      <c r="M56" s="5">
        <f t="shared" ca="1" si="3"/>
        <v>35.186766916128235</v>
      </c>
      <c r="N56" s="5">
        <f t="shared" ca="1" si="4"/>
        <v>89.79914015400955</v>
      </c>
      <c r="O56" s="4">
        <f t="shared" ca="1" si="5"/>
        <v>54.612373237881314</v>
      </c>
      <c r="P56" s="5"/>
      <c r="Q56" s="5"/>
      <c r="R56" s="5"/>
      <c r="S56" s="5"/>
    </row>
    <row r="57" spans="1:19" x14ac:dyDescent="0.25">
      <c r="A57">
        <v>56</v>
      </c>
      <c r="B57" s="3">
        <v>30.458300000000001</v>
      </c>
      <c r="C57" s="3">
        <v>-1.125</v>
      </c>
      <c r="D57" s="5">
        <v>6920.51</v>
      </c>
      <c r="E57" s="5">
        <v>37385</v>
      </c>
      <c r="F57" s="5">
        <f ca="1">INDEX(analyse!$F$29:$F$576,($A57-1)*3+1,1)</f>
        <v>695540</v>
      </c>
      <c r="G57" s="5">
        <f ca="1">INDEX(analyse!$F$29:$F$576,($A57-1)*3+3,1)</f>
        <v>1594811</v>
      </c>
      <c r="H57" s="5">
        <f ca="1">INDEX(analyse!$H$29:$H$576,($A57-1)*3+1,1)</f>
        <v>211</v>
      </c>
      <c r="I57" s="5">
        <f ca="1">INDEX(analyse!$H$29:$H$576,($A57-1)*3+3,1)</f>
        <v>405748</v>
      </c>
      <c r="J57" s="5">
        <f t="shared" ca="1" si="0"/>
        <v>100.5041535956165</v>
      </c>
      <c r="K57" s="5">
        <f t="shared" ca="1" si="1"/>
        <v>230.44703352787582</v>
      </c>
      <c r="L57" s="5">
        <f t="shared" ca="1" si="2"/>
        <v>229.29105443252723</v>
      </c>
      <c r="M57" s="5">
        <f t="shared" ca="1" si="3"/>
        <v>3.0336141702849585E-2</v>
      </c>
      <c r="N57" s="5">
        <f t="shared" ca="1" si="4"/>
        <v>25.441760810528645</v>
      </c>
      <c r="O57" s="4">
        <f t="shared" ca="1" si="5"/>
        <v>25.411424668825795</v>
      </c>
      <c r="P57" s="5"/>
      <c r="Q57" s="5"/>
      <c r="R57" s="5"/>
      <c r="S57" s="5"/>
    </row>
    <row r="58" spans="1:19" x14ac:dyDescent="0.25">
      <c r="A58">
        <v>57</v>
      </c>
      <c r="B58" s="3">
        <v>30.458300000000001</v>
      </c>
      <c r="C58" s="3">
        <v>-1.0416700000000001</v>
      </c>
      <c r="D58" s="5">
        <v>3931.2</v>
      </c>
      <c r="E58" s="5">
        <v>41480.6</v>
      </c>
      <c r="F58" s="5">
        <f ca="1">INDEX(analyse!$F$29:$F$576,($A58-1)*3+1,1)</f>
        <v>1133135</v>
      </c>
      <c r="G58" s="5">
        <f ca="1">INDEX(analyse!$F$29:$F$576,($A58-1)*3+3,1)</f>
        <v>2696316</v>
      </c>
      <c r="H58" s="5">
        <f ca="1">INDEX(analyse!$H$29:$H$576,($A58-1)*3+1,1)</f>
        <v>89830</v>
      </c>
      <c r="I58" s="5">
        <f ca="1">INDEX(analyse!$H$29:$H$576,($A58-1)*3+3,1)</f>
        <v>891868</v>
      </c>
      <c r="J58" s="5">
        <f t="shared" ca="1" si="0"/>
        <v>288.24150386650388</v>
      </c>
      <c r="K58" s="5">
        <f t="shared" ca="1" si="1"/>
        <v>685.87606837606836</v>
      </c>
      <c r="L58" s="5">
        <f t="shared" ca="1" si="2"/>
        <v>237.95187687257035</v>
      </c>
      <c r="M58" s="5">
        <f t="shared" ca="1" si="3"/>
        <v>7.9275637942522295</v>
      </c>
      <c r="N58" s="5">
        <f t="shared" ca="1" si="4"/>
        <v>33.077280259435469</v>
      </c>
      <c r="O58" s="4">
        <f t="shared" ca="1" si="5"/>
        <v>25.149716465183239</v>
      </c>
      <c r="P58" s="5"/>
      <c r="Q58" s="5"/>
      <c r="R58" s="5"/>
      <c r="S58" s="5"/>
    </row>
    <row r="59" spans="1:19" x14ac:dyDescent="0.25">
      <c r="A59">
        <v>58</v>
      </c>
      <c r="B59" s="3">
        <v>30.708300000000001</v>
      </c>
      <c r="C59" s="3">
        <v>-2.375</v>
      </c>
      <c r="D59" s="5">
        <v>4526.8900000000003</v>
      </c>
      <c r="E59" s="5">
        <v>18498.900000000001</v>
      </c>
      <c r="F59" s="5">
        <f ca="1">INDEX(analyse!$F$29:$F$576,($A59-1)*3+1,1)</f>
        <v>1467712</v>
      </c>
      <c r="G59" s="5">
        <f ca="1">INDEX(analyse!$F$29:$F$576,($A59-1)*3+3,1)</f>
        <v>3518746</v>
      </c>
      <c r="H59" s="5">
        <f ca="1">INDEX(analyse!$H$29:$H$576,($A59-1)*3+1,1)</f>
        <v>79960</v>
      </c>
      <c r="I59" s="5">
        <f ca="1">INDEX(analyse!$H$29:$H$576,($A59-1)*3+3,1)</f>
        <v>543428</v>
      </c>
      <c r="J59" s="5">
        <f t="shared" ca="1" si="0"/>
        <v>324.22082268400601</v>
      </c>
      <c r="K59" s="5">
        <f t="shared" ca="1" si="1"/>
        <v>777.29876361033723</v>
      </c>
      <c r="L59" s="5">
        <f t="shared" ca="1" si="2"/>
        <v>239.74362817773513</v>
      </c>
      <c r="M59" s="5">
        <f t="shared" ca="1" si="3"/>
        <v>5.4479352897571189</v>
      </c>
      <c r="N59" s="5">
        <f t="shared" ca="1" si="4"/>
        <v>15.443797307336194</v>
      </c>
      <c r="O59" s="4">
        <f t="shared" ca="1" si="5"/>
        <v>9.9958620175790749</v>
      </c>
      <c r="P59" s="5"/>
      <c r="Q59" s="5"/>
      <c r="R59" s="5"/>
      <c r="S59" s="5"/>
    </row>
    <row r="60" spans="1:19" x14ac:dyDescent="0.25">
      <c r="A60">
        <v>59</v>
      </c>
      <c r="B60" s="3">
        <v>30.708300000000001</v>
      </c>
      <c r="C60" s="3">
        <v>-2.5416699999999999</v>
      </c>
      <c r="D60" s="5">
        <v>12205.5</v>
      </c>
      <c r="E60" s="5">
        <v>12017</v>
      </c>
      <c r="F60" s="5">
        <f ca="1">INDEX(analyse!$F$29:$F$576,($A60-1)*3+1,1)</f>
        <v>4110945</v>
      </c>
      <c r="G60" s="5">
        <f ca="1">INDEX(analyse!$F$29:$F$576,($A60-1)*3+3,1)</f>
        <v>8197066</v>
      </c>
      <c r="H60" s="5">
        <f ca="1">INDEX(analyse!$H$29:$H$576,($A60-1)*3+1,1)</f>
        <v>335496</v>
      </c>
      <c r="I60" s="5">
        <f ca="1">INDEX(analyse!$H$29:$H$576,($A60-1)*3+3,1)</f>
        <v>4493103</v>
      </c>
      <c r="J60" s="5">
        <f t="shared" ca="1" si="0"/>
        <v>336.8108639547745</v>
      </c>
      <c r="K60" s="5">
        <f t="shared" ca="1" si="1"/>
        <v>671.58789070501007</v>
      </c>
      <c r="L60" s="5">
        <f t="shared" ca="1" si="2"/>
        <v>199.39614857411129</v>
      </c>
      <c r="M60" s="5">
        <f t="shared" ca="1" si="3"/>
        <v>8.1610432637751167</v>
      </c>
      <c r="N60" s="5">
        <f t="shared" ca="1" si="4"/>
        <v>54.813551580528937</v>
      </c>
      <c r="O60" s="4">
        <f t="shared" ca="1" si="5"/>
        <v>46.652508316753824</v>
      </c>
      <c r="P60" s="5"/>
      <c r="Q60" s="5"/>
      <c r="R60" s="5"/>
      <c r="S60" s="5"/>
    </row>
    <row r="61" spans="1:19" x14ac:dyDescent="0.25">
      <c r="A61">
        <v>60</v>
      </c>
      <c r="B61" s="3">
        <v>29.958300000000001</v>
      </c>
      <c r="C61" s="3">
        <v>-2.0416699999999999</v>
      </c>
      <c r="D61" s="5">
        <v>8543.19</v>
      </c>
      <c r="E61" s="5">
        <v>8504.9599999999991</v>
      </c>
      <c r="F61" s="5">
        <f ca="1">INDEX(analyse!$F$29:$F$576,($A61-1)*3+1,1)</f>
        <v>4789887</v>
      </c>
      <c r="G61" s="5">
        <f ca="1">INDEX(analyse!$F$29:$F$576,($A61-1)*3+3,1)</f>
        <v>9261375</v>
      </c>
      <c r="H61" s="5">
        <f ca="1">INDEX(analyse!$H$29:$H$576,($A61-1)*3+1,1)</f>
        <v>1224353</v>
      </c>
      <c r="I61" s="5">
        <f ca="1">INDEX(analyse!$H$29:$H$576,($A61-1)*3+3,1)</f>
        <v>5288231</v>
      </c>
      <c r="J61" s="5">
        <f t="shared" ca="1" si="0"/>
        <v>560.66726831546532</v>
      </c>
      <c r="K61" s="5">
        <f t="shared" ca="1" si="1"/>
        <v>1084.0652028106597</v>
      </c>
      <c r="L61" s="5">
        <f t="shared" ca="1" si="2"/>
        <v>193.35268243280061</v>
      </c>
      <c r="M61" s="5">
        <f t="shared" ca="1" si="3"/>
        <v>25.561208437693832</v>
      </c>
      <c r="N61" s="5">
        <f t="shared" ca="1" si="4"/>
        <v>57.099847484849711</v>
      </c>
      <c r="O61" s="4">
        <f t="shared" ca="1" si="5"/>
        <v>31.538639047155879</v>
      </c>
      <c r="P61" s="5"/>
      <c r="Q61" s="5"/>
      <c r="R61" s="5"/>
      <c r="S61" s="5"/>
    </row>
    <row r="62" spans="1:19" x14ac:dyDescent="0.25">
      <c r="A62">
        <v>61</v>
      </c>
      <c r="B62" s="3">
        <v>29.958300000000001</v>
      </c>
      <c r="C62" s="3">
        <v>-2.125</v>
      </c>
      <c r="D62" s="5">
        <v>5123.8900000000003</v>
      </c>
      <c r="E62" s="5">
        <v>5313.87</v>
      </c>
      <c r="F62" s="5">
        <f ca="1">INDEX(analyse!$F$29:$F$576,($A62-1)*3+1,1)</f>
        <v>2592415</v>
      </c>
      <c r="G62" s="5">
        <f ca="1">INDEX(analyse!$F$29:$F$576,($A62-1)*3+3,1)</f>
        <v>5224382</v>
      </c>
      <c r="H62" s="5">
        <f ca="1">INDEX(analyse!$H$29:$H$576,($A62-1)*3+1,1)</f>
        <v>484896</v>
      </c>
      <c r="I62" s="5">
        <f ca="1">INDEX(analyse!$H$29:$H$576,($A62-1)*3+3,1)</f>
        <v>3166843</v>
      </c>
      <c r="J62" s="5">
        <f t="shared" ca="1" si="0"/>
        <v>505.94665381184996</v>
      </c>
      <c r="K62" s="5">
        <f t="shared" ca="1" si="1"/>
        <v>1019.6124428900698</v>
      </c>
      <c r="L62" s="5">
        <f t="shared" ca="1" si="2"/>
        <v>201.52568165205031</v>
      </c>
      <c r="M62" s="5">
        <f t="shared" ca="1" si="3"/>
        <v>18.704412680840065</v>
      </c>
      <c r="N62" s="5">
        <f t="shared" ca="1" si="4"/>
        <v>60.616604987920105</v>
      </c>
      <c r="O62" s="4">
        <f t="shared" ca="1" si="5"/>
        <v>41.912192307080041</v>
      </c>
      <c r="P62" s="5"/>
      <c r="Q62" s="5"/>
      <c r="R62" s="5"/>
      <c r="S62" s="5"/>
    </row>
    <row r="63" spans="1:19" x14ac:dyDescent="0.25">
      <c r="A63">
        <v>100</v>
      </c>
      <c r="B63" s="3">
        <v>31.958300000000001</v>
      </c>
      <c r="C63" s="3">
        <v>3.7083300000000001</v>
      </c>
      <c r="D63" s="5">
        <v>462283</v>
      </c>
      <c r="E63" s="5">
        <v>462283</v>
      </c>
      <c r="F63" s="5">
        <f ca="1">SUM(F2:F62)</f>
        <v>71280566</v>
      </c>
      <c r="G63" s="5">
        <f t="shared" ref="G63:I63" ca="1" si="6">SUM(G2:G62)</f>
        <v>152666309</v>
      </c>
      <c r="H63" s="5">
        <f t="shared" ca="1" si="6"/>
        <v>16461661</v>
      </c>
      <c r="I63" s="5">
        <f t="shared" ca="1" si="6"/>
        <v>80079720</v>
      </c>
      <c r="J63" s="5">
        <f t="shared" ca="1" si="0"/>
        <v>154.19248815119744</v>
      </c>
      <c r="K63" s="5">
        <f t="shared" ref="K63" ca="1" si="7">G63/D63</f>
        <v>330.24426379512119</v>
      </c>
      <c r="L63" s="5">
        <f t="shared" ref="L63" ca="1" si="8">100*G63/F63</f>
        <v>214.1766228399477</v>
      </c>
      <c r="M63" s="5">
        <f t="shared" ref="M63" ca="1" si="9">100*H63/F63</f>
        <v>23.094178292579777</v>
      </c>
      <c r="N63" s="5">
        <f t="shared" ref="N63" ca="1" si="10">100*I63/G63</f>
        <v>52.454087954664573</v>
      </c>
      <c r="O63" s="4">
        <f t="shared" ref="O63" ca="1" si="11">N63-M63</f>
        <v>29.359909662084796</v>
      </c>
      <c r="P63" s="5"/>
      <c r="Q63" s="5"/>
      <c r="R63" s="5"/>
      <c r="S63" s="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31"/>
  <sheetViews>
    <sheetView topLeftCell="A15" zoomScale="70" zoomScaleNormal="70" workbookViewId="0">
      <selection activeCell="P47" sqref="O47:P47"/>
    </sheetView>
  </sheetViews>
  <sheetFormatPr defaultRowHeight="14.3" x14ac:dyDescent="0.25"/>
  <sheetData>
    <row r="2" spans="1:1" ht="19.05" x14ac:dyDescent="0.35">
      <c r="A2" s="19" t="s">
        <v>39</v>
      </c>
    </row>
    <row r="31" spans="1:1" ht="19.05" x14ac:dyDescent="0.35">
      <c r="A31" s="19" t="s">
        <v>40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73"/>
  <sheetViews>
    <sheetView workbookViewId="0">
      <selection activeCell="B3" sqref="B3"/>
    </sheetView>
  </sheetViews>
  <sheetFormatPr defaultRowHeight="14.3" x14ac:dyDescent="0.25"/>
  <sheetData>
    <row r="1" spans="1:14" x14ac:dyDescent="0.25">
      <c r="A1" t="str">
        <f>IF(analyse!M1:M2=1,"pop_EA_RVS","pop_REF")</f>
        <v>pop_EA_RVS</v>
      </c>
    </row>
    <row r="2" spans="1:14" x14ac:dyDescent="0.25">
      <c r="D2" t="s">
        <v>13</v>
      </c>
      <c r="F2" s="1"/>
    </row>
    <row r="3" spans="1:14" x14ac:dyDescent="0.25">
      <c r="B3" t="str">
        <f ca="1">INDIRECT($A$1&amp;"!"&amp;ADDRESS(ROW(),COLUMN()))</f>
        <v>Population EA-RVS</v>
      </c>
      <c r="D3" t="s">
        <v>16</v>
      </c>
      <c r="E3" t="s">
        <v>15</v>
      </c>
      <c r="F3" t="s">
        <v>17</v>
      </c>
    </row>
    <row r="4" spans="1:14" x14ac:dyDescent="0.25">
      <c r="A4">
        <v>1</v>
      </c>
      <c r="B4" t="s">
        <v>1</v>
      </c>
      <c r="C4">
        <v>2010</v>
      </c>
      <c r="D4">
        <f ca="1">INDIRECT($A$1&amp;"!"&amp;ADDRESS(ROW(),COLUMN()))</f>
        <v>71280566</v>
      </c>
      <c r="E4">
        <f t="shared" ref="E4:F8" ca="1" si="0">INDIRECT($A$1&amp;"!"&amp;ADDRESS(ROW(),COLUMN()))</f>
        <v>16461661</v>
      </c>
      <c r="F4">
        <f t="shared" ca="1" si="0"/>
        <v>23.094178292579777</v>
      </c>
    </row>
    <row r="5" spans="1:14" x14ac:dyDescent="0.25">
      <c r="A5">
        <v>2</v>
      </c>
      <c r="B5" t="s">
        <v>1</v>
      </c>
      <c r="C5">
        <v>2020</v>
      </c>
      <c r="D5">
        <f t="shared" ref="D5:D8" ca="1" si="1">INDIRECT($A$1&amp;"!"&amp;ADDRESS(ROW(),COLUMN()))</f>
        <v>92381062</v>
      </c>
      <c r="E5">
        <f t="shared" ca="1" si="0"/>
        <v>27643767</v>
      </c>
      <c r="F5">
        <f t="shared" ca="1" si="0"/>
        <v>29.923629801960924</v>
      </c>
    </row>
    <row r="6" spans="1:14" x14ac:dyDescent="0.25">
      <c r="A6">
        <v>3</v>
      </c>
      <c r="B6" t="s">
        <v>1</v>
      </c>
      <c r="C6">
        <v>2030</v>
      </c>
      <c r="D6">
        <f t="shared" ca="1" si="1"/>
        <v>113520513</v>
      </c>
      <c r="E6">
        <f t="shared" ca="1" si="0"/>
        <v>41619205</v>
      </c>
      <c r="F6">
        <f t="shared" ca="1" si="0"/>
        <v>36.66227706352948</v>
      </c>
    </row>
    <row r="7" spans="1:14" x14ac:dyDescent="0.25">
      <c r="A7">
        <v>4</v>
      </c>
      <c r="B7" t="s">
        <v>1</v>
      </c>
      <c r="C7">
        <v>2040</v>
      </c>
      <c r="D7">
        <f t="shared" ca="1" si="1"/>
        <v>134314517</v>
      </c>
      <c r="E7">
        <f t="shared" ca="1" si="0"/>
        <v>59626787</v>
      </c>
      <c r="F7">
        <f t="shared" ca="1" si="0"/>
        <v>44.393404623567235</v>
      </c>
    </row>
    <row r="8" spans="1:14" x14ac:dyDescent="0.25">
      <c r="A8">
        <v>5</v>
      </c>
      <c r="B8" t="s">
        <v>1</v>
      </c>
      <c r="C8">
        <v>2050</v>
      </c>
      <c r="D8">
        <f t="shared" ca="1" si="1"/>
        <v>152666309</v>
      </c>
      <c r="E8">
        <f t="shared" ca="1" si="0"/>
        <v>80079720</v>
      </c>
      <c r="F8">
        <f t="shared" ca="1" si="0"/>
        <v>52.454087954664573</v>
      </c>
    </row>
    <row r="11" spans="1:14" x14ac:dyDescent="0.25">
      <c r="B11" t="str">
        <f ca="1">INDIRECT($A$1&amp;"!"&amp;ADDRESS(ROW(),COLUMN()))</f>
        <v>Population EA-RVS</v>
      </c>
      <c r="J11" t="s">
        <v>15</v>
      </c>
    </row>
    <row r="12" spans="1:14" x14ac:dyDescent="0.25">
      <c r="C12">
        <v>2010</v>
      </c>
      <c r="D12">
        <v>2020</v>
      </c>
      <c r="E12">
        <v>2030</v>
      </c>
      <c r="F12">
        <v>2040</v>
      </c>
      <c r="G12">
        <v>2050</v>
      </c>
      <c r="J12">
        <v>2010</v>
      </c>
      <c r="K12">
        <v>2020</v>
      </c>
      <c r="L12">
        <v>2030</v>
      </c>
      <c r="M12">
        <v>2040</v>
      </c>
      <c r="N12">
        <v>2050</v>
      </c>
    </row>
    <row r="13" spans="1:14" x14ac:dyDescent="0.25">
      <c r="B13">
        <v>1</v>
      </c>
      <c r="C13">
        <f ca="1">INDIRECT($A$1&amp;"!"&amp;ADDRESS(ROW(),COLUMN()))</f>
        <v>2581655</v>
      </c>
      <c r="D13">
        <f t="shared" ref="D13:G28" ca="1" si="2">INDIRECT($A$1&amp;"!"&amp;ADDRESS(ROW(),COLUMN()))</f>
        <v>3498758</v>
      </c>
      <c r="E13">
        <f t="shared" ca="1" si="2"/>
        <v>4532040</v>
      </c>
      <c r="F13">
        <f t="shared" ca="1" si="2"/>
        <v>5651027</v>
      </c>
      <c r="G13">
        <f t="shared" ca="1" si="2"/>
        <v>6729651</v>
      </c>
      <c r="I13">
        <v>1</v>
      </c>
      <c r="J13">
        <f ca="1">INDIRECT($A$1&amp;"!"&amp;ADDRESS(ROW(),COLUMN()))</f>
        <v>452962</v>
      </c>
      <c r="K13">
        <f t="shared" ref="K13:N28" ca="1" si="3">INDIRECT($A$1&amp;"!"&amp;ADDRESS(ROW(),COLUMN()))</f>
        <v>871836</v>
      </c>
      <c r="L13">
        <f t="shared" ca="1" si="3"/>
        <v>1222243</v>
      </c>
      <c r="M13">
        <f t="shared" ca="1" si="3"/>
        <v>1790190</v>
      </c>
      <c r="N13">
        <f t="shared" ca="1" si="3"/>
        <v>2530971</v>
      </c>
    </row>
    <row r="14" spans="1:14" x14ac:dyDescent="0.25">
      <c r="B14">
        <v>2</v>
      </c>
      <c r="C14">
        <f t="shared" ref="C14:G45" ca="1" si="4">INDIRECT($A$1&amp;"!"&amp;ADDRESS(ROW(),COLUMN()))</f>
        <v>41210</v>
      </c>
      <c r="D14">
        <f t="shared" ca="1" si="2"/>
        <v>50560</v>
      </c>
      <c r="E14">
        <f t="shared" ca="1" si="2"/>
        <v>58813</v>
      </c>
      <c r="F14">
        <f t="shared" ca="1" si="2"/>
        <v>65872</v>
      </c>
      <c r="G14">
        <f t="shared" ca="1" si="2"/>
        <v>70867</v>
      </c>
      <c r="I14">
        <v>2</v>
      </c>
      <c r="J14">
        <f t="shared" ref="J14:N45" ca="1" si="5">INDIRECT($A$1&amp;"!"&amp;ADDRESS(ROW(),COLUMN()))</f>
        <v>0</v>
      </c>
      <c r="K14">
        <f t="shared" ca="1" si="3"/>
        <v>0</v>
      </c>
      <c r="L14">
        <f t="shared" ca="1" si="3"/>
        <v>131</v>
      </c>
      <c r="M14">
        <f t="shared" ca="1" si="3"/>
        <v>814</v>
      </c>
      <c r="N14">
        <f t="shared" ca="1" si="3"/>
        <v>1545</v>
      </c>
    </row>
    <row r="15" spans="1:14" x14ac:dyDescent="0.25">
      <c r="B15">
        <v>3</v>
      </c>
      <c r="C15">
        <f t="shared" ca="1" si="4"/>
        <v>44354</v>
      </c>
      <c r="D15">
        <f t="shared" ca="1" si="2"/>
        <v>62083</v>
      </c>
      <c r="E15">
        <f t="shared" ca="1" si="2"/>
        <v>83536</v>
      </c>
      <c r="F15">
        <f t="shared" ca="1" si="2"/>
        <v>108395</v>
      </c>
      <c r="G15">
        <f t="shared" ca="1" si="2"/>
        <v>135303</v>
      </c>
      <c r="I15">
        <v>3</v>
      </c>
      <c r="J15">
        <f t="shared" ca="1" si="5"/>
        <v>0</v>
      </c>
      <c r="K15">
        <f t="shared" ca="1" si="3"/>
        <v>0</v>
      </c>
      <c r="L15">
        <f t="shared" ca="1" si="3"/>
        <v>0</v>
      </c>
      <c r="M15">
        <f t="shared" ca="1" si="3"/>
        <v>0</v>
      </c>
      <c r="N15">
        <f t="shared" ca="1" si="3"/>
        <v>0</v>
      </c>
    </row>
    <row r="16" spans="1:14" x14ac:dyDescent="0.25">
      <c r="B16">
        <v>4</v>
      </c>
      <c r="C16">
        <f t="shared" ca="1" si="4"/>
        <v>46804</v>
      </c>
      <c r="D16">
        <f t="shared" ca="1" si="2"/>
        <v>65487</v>
      </c>
      <c r="E16">
        <f t="shared" ca="1" si="2"/>
        <v>88099</v>
      </c>
      <c r="F16">
        <f t="shared" ca="1" si="2"/>
        <v>114317</v>
      </c>
      <c r="G16">
        <f t="shared" ca="1" si="2"/>
        <v>142666</v>
      </c>
      <c r="I16">
        <v>4</v>
      </c>
      <c r="J16">
        <f t="shared" ca="1" si="5"/>
        <v>0</v>
      </c>
      <c r="K16">
        <f t="shared" ca="1" si="3"/>
        <v>0</v>
      </c>
      <c r="L16">
        <f t="shared" ca="1" si="3"/>
        <v>0</v>
      </c>
      <c r="M16">
        <f t="shared" ca="1" si="3"/>
        <v>0</v>
      </c>
      <c r="N16">
        <f t="shared" ca="1" si="3"/>
        <v>0</v>
      </c>
    </row>
    <row r="17" spans="2:14" x14ac:dyDescent="0.25">
      <c r="B17">
        <v>5</v>
      </c>
      <c r="C17">
        <f t="shared" ca="1" si="4"/>
        <v>236482</v>
      </c>
      <c r="D17">
        <f t="shared" ca="1" si="2"/>
        <v>326552</v>
      </c>
      <c r="E17">
        <f t="shared" ca="1" si="2"/>
        <v>430589</v>
      </c>
      <c r="F17">
        <f t="shared" ca="1" si="2"/>
        <v>552666</v>
      </c>
      <c r="G17">
        <f t="shared" ca="1" si="2"/>
        <v>678196</v>
      </c>
      <c r="I17">
        <v>5</v>
      </c>
      <c r="J17">
        <f t="shared" ca="1" si="5"/>
        <v>19179</v>
      </c>
      <c r="K17">
        <f t="shared" ca="1" si="3"/>
        <v>40168</v>
      </c>
      <c r="L17">
        <f t="shared" ca="1" si="3"/>
        <v>65564</v>
      </c>
      <c r="M17">
        <f t="shared" ca="1" si="3"/>
        <v>78808</v>
      </c>
      <c r="N17">
        <f t="shared" ca="1" si="3"/>
        <v>108062</v>
      </c>
    </row>
    <row r="18" spans="2:14" x14ac:dyDescent="0.25">
      <c r="B18">
        <v>6</v>
      </c>
      <c r="C18">
        <f t="shared" ca="1" si="4"/>
        <v>921050</v>
      </c>
      <c r="D18">
        <f t="shared" ca="1" si="2"/>
        <v>1285817</v>
      </c>
      <c r="E18">
        <f t="shared" ca="1" si="2"/>
        <v>1726437</v>
      </c>
      <c r="F18">
        <f t="shared" ca="1" si="2"/>
        <v>2232990</v>
      </c>
      <c r="G18">
        <f t="shared" ca="1" si="2"/>
        <v>2781254</v>
      </c>
      <c r="I18">
        <v>6</v>
      </c>
      <c r="J18">
        <f t="shared" ca="1" si="5"/>
        <v>8126</v>
      </c>
      <c r="K18">
        <f t="shared" ca="1" si="3"/>
        <v>11020</v>
      </c>
      <c r="L18">
        <f t="shared" ca="1" si="3"/>
        <v>16654</v>
      </c>
      <c r="M18">
        <f t="shared" ca="1" si="3"/>
        <v>36259</v>
      </c>
      <c r="N18">
        <f t="shared" ca="1" si="3"/>
        <v>46990</v>
      </c>
    </row>
    <row r="19" spans="2:14" x14ac:dyDescent="0.25">
      <c r="B19">
        <v>7</v>
      </c>
      <c r="C19">
        <f t="shared" ca="1" si="4"/>
        <v>196430</v>
      </c>
      <c r="D19">
        <f t="shared" ca="1" si="2"/>
        <v>273428</v>
      </c>
      <c r="E19">
        <f t="shared" ca="1" si="2"/>
        <v>366425</v>
      </c>
      <c r="F19">
        <f t="shared" ca="1" si="2"/>
        <v>474000</v>
      </c>
      <c r="G19">
        <f t="shared" ca="1" si="2"/>
        <v>590026</v>
      </c>
      <c r="I19">
        <v>7</v>
      </c>
      <c r="J19">
        <f t="shared" ca="1" si="5"/>
        <v>0</v>
      </c>
      <c r="K19">
        <f t="shared" ca="1" si="3"/>
        <v>0</v>
      </c>
      <c r="L19">
        <f t="shared" ca="1" si="3"/>
        <v>0</v>
      </c>
      <c r="M19">
        <f t="shared" ca="1" si="3"/>
        <v>0</v>
      </c>
      <c r="N19">
        <f t="shared" ca="1" si="3"/>
        <v>0</v>
      </c>
    </row>
    <row r="20" spans="2:14" x14ac:dyDescent="0.25">
      <c r="B20">
        <v>8</v>
      </c>
      <c r="C20">
        <f t="shared" ca="1" si="4"/>
        <v>42284</v>
      </c>
      <c r="D20">
        <f t="shared" ca="1" si="2"/>
        <v>58280</v>
      </c>
      <c r="E20">
        <f t="shared" ca="1" si="2"/>
        <v>77414</v>
      </c>
      <c r="F20">
        <f t="shared" ca="1" si="2"/>
        <v>99369</v>
      </c>
      <c r="G20">
        <f t="shared" ca="1" si="2"/>
        <v>122853</v>
      </c>
      <c r="I20">
        <v>8</v>
      </c>
      <c r="J20">
        <f t="shared" ca="1" si="5"/>
        <v>0</v>
      </c>
      <c r="K20">
        <f t="shared" ca="1" si="3"/>
        <v>0</v>
      </c>
      <c r="L20">
        <f t="shared" ca="1" si="3"/>
        <v>0</v>
      </c>
      <c r="M20">
        <f t="shared" ca="1" si="3"/>
        <v>0</v>
      </c>
      <c r="N20">
        <f t="shared" ca="1" si="3"/>
        <v>0</v>
      </c>
    </row>
    <row r="21" spans="2:14" x14ac:dyDescent="0.25">
      <c r="B21">
        <v>9</v>
      </c>
      <c r="C21">
        <f t="shared" ca="1" si="4"/>
        <v>95227</v>
      </c>
      <c r="D21">
        <f t="shared" ca="1" si="2"/>
        <v>131017</v>
      </c>
      <c r="E21">
        <f t="shared" ca="1" si="2"/>
        <v>174138</v>
      </c>
      <c r="F21">
        <f t="shared" ca="1" si="2"/>
        <v>223897</v>
      </c>
      <c r="G21">
        <f t="shared" ca="1" si="2"/>
        <v>277275</v>
      </c>
      <c r="I21">
        <v>9</v>
      </c>
      <c r="J21">
        <f t="shared" ca="1" si="5"/>
        <v>0</v>
      </c>
      <c r="K21">
        <f t="shared" ca="1" si="3"/>
        <v>0</v>
      </c>
      <c r="L21">
        <f t="shared" ca="1" si="3"/>
        <v>0</v>
      </c>
      <c r="M21">
        <f t="shared" ca="1" si="3"/>
        <v>0</v>
      </c>
      <c r="N21">
        <f t="shared" ca="1" si="3"/>
        <v>0</v>
      </c>
    </row>
    <row r="22" spans="2:14" x14ac:dyDescent="0.25">
      <c r="B22">
        <v>10</v>
      </c>
      <c r="C22">
        <f t="shared" ca="1" si="4"/>
        <v>1151521</v>
      </c>
      <c r="D22">
        <f t="shared" ca="1" si="2"/>
        <v>1517802</v>
      </c>
      <c r="E22">
        <f t="shared" ca="1" si="2"/>
        <v>1921636</v>
      </c>
      <c r="F22">
        <f t="shared" ca="1" si="2"/>
        <v>2352879</v>
      </c>
      <c r="G22">
        <f t="shared" ca="1" si="2"/>
        <v>2746264</v>
      </c>
      <c r="I22">
        <v>10</v>
      </c>
      <c r="J22">
        <f t="shared" ca="1" si="5"/>
        <v>402662</v>
      </c>
      <c r="K22">
        <f t="shared" ca="1" si="3"/>
        <v>572046</v>
      </c>
      <c r="L22">
        <f t="shared" ca="1" si="3"/>
        <v>751165</v>
      </c>
      <c r="M22">
        <f t="shared" ca="1" si="3"/>
        <v>919590</v>
      </c>
      <c r="N22">
        <f t="shared" ca="1" si="3"/>
        <v>1141642</v>
      </c>
    </row>
    <row r="23" spans="2:14" x14ac:dyDescent="0.25">
      <c r="B23">
        <v>11</v>
      </c>
      <c r="C23">
        <f t="shared" ca="1" si="4"/>
        <v>26534</v>
      </c>
      <c r="D23">
        <f t="shared" ca="1" si="2"/>
        <v>32967</v>
      </c>
      <c r="E23">
        <f t="shared" ca="1" si="2"/>
        <v>40696</v>
      </c>
      <c r="F23">
        <f t="shared" ca="1" si="2"/>
        <v>49548</v>
      </c>
      <c r="G23">
        <f t="shared" ca="1" si="2"/>
        <v>58612</v>
      </c>
      <c r="I23">
        <v>11</v>
      </c>
      <c r="J23">
        <f t="shared" ca="1" si="5"/>
        <v>0</v>
      </c>
      <c r="K23">
        <f t="shared" ca="1" si="3"/>
        <v>0</v>
      </c>
      <c r="L23">
        <f t="shared" ca="1" si="3"/>
        <v>0</v>
      </c>
      <c r="M23">
        <f t="shared" ca="1" si="3"/>
        <v>0</v>
      </c>
      <c r="N23">
        <f t="shared" ca="1" si="3"/>
        <v>0</v>
      </c>
    </row>
    <row r="24" spans="2:14" x14ac:dyDescent="0.25">
      <c r="B24">
        <v>12</v>
      </c>
      <c r="C24">
        <f t="shared" ca="1" si="4"/>
        <v>223656</v>
      </c>
      <c r="D24">
        <f t="shared" ca="1" si="2"/>
        <v>313216</v>
      </c>
      <c r="E24">
        <f t="shared" ca="1" si="2"/>
        <v>421700</v>
      </c>
      <c r="F24">
        <f t="shared" ca="1" si="2"/>
        <v>547528</v>
      </c>
      <c r="G24">
        <f t="shared" ca="1" si="2"/>
        <v>678688</v>
      </c>
      <c r="I24">
        <v>12</v>
      </c>
      <c r="J24">
        <f t="shared" ca="1" si="5"/>
        <v>0</v>
      </c>
      <c r="K24">
        <f t="shared" ca="1" si="3"/>
        <v>0</v>
      </c>
      <c r="L24">
        <f t="shared" ca="1" si="3"/>
        <v>0</v>
      </c>
      <c r="M24">
        <f t="shared" ca="1" si="3"/>
        <v>0</v>
      </c>
      <c r="N24">
        <f t="shared" ca="1" si="3"/>
        <v>14360</v>
      </c>
    </row>
    <row r="25" spans="2:14" x14ac:dyDescent="0.25">
      <c r="B25">
        <v>13</v>
      </c>
      <c r="C25">
        <f t="shared" ca="1" si="4"/>
        <v>520063</v>
      </c>
      <c r="D25">
        <f t="shared" ca="1" si="2"/>
        <v>726198</v>
      </c>
      <c r="E25">
        <f t="shared" ca="1" si="2"/>
        <v>973071</v>
      </c>
      <c r="F25">
        <f t="shared" ca="1" si="2"/>
        <v>1257285</v>
      </c>
      <c r="G25">
        <f t="shared" ca="1" si="2"/>
        <v>1552211</v>
      </c>
      <c r="I25">
        <v>13</v>
      </c>
      <c r="J25">
        <f t="shared" ca="1" si="5"/>
        <v>0</v>
      </c>
      <c r="K25">
        <f t="shared" ca="1" si="3"/>
        <v>9119</v>
      </c>
      <c r="L25">
        <f t="shared" ca="1" si="3"/>
        <v>20499</v>
      </c>
      <c r="M25">
        <f t="shared" ca="1" si="3"/>
        <v>34274</v>
      </c>
      <c r="N25">
        <f t="shared" ca="1" si="3"/>
        <v>78306</v>
      </c>
    </row>
    <row r="26" spans="2:14" x14ac:dyDescent="0.25">
      <c r="B26">
        <v>14</v>
      </c>
      <c r="C26">
        <f t="shared" ca="1" si="4"/>
        <v>1033419</v>
      </c>
      <c r="D26">
        <f t="shared" ca="1" si="2"/>
        <v>1241983</v>
      </c>
      <c r="E26">
        <f t="shared" ca="1" si="2"/>
        <v>1442319</v>
      </c>
      <c r="F26">
        <f t="shared" ca="1" si="2"/>
        <v>1608211</v>
      </c>
      <c r="G26">
        <f t="shared" ca="1" si="2"/>
        <v>1734059</v>
      </c>
      <c r="I26">
        <v>14</v>
      </c>
      <c r="J26">
        <f t="shared" ca="1" si="5"/>
        <v>672109</v>
      </c>
      <c r="K26">
        <f t="shared" ca="1" si="3"/>
        <v>1079496</v>
      </c>
      <c r="L26">
        <f t="shared" ca="1" si="3"/>
        <v>1252080</v>
      </c>
      <c r="M26">
        <f t="shared" ca="1" si="3"/>
        <v>1432174</v>
      </c>
      <c r="N26">
        <f t="shared" ca="1" si="3"/>
        <v>1537933</v>
      </c>
    </row>
    <row r="27" spans="2:14" x14ac:dyDescent="0.25">
      <c r="B27">
        <v>15</v>
      </c>
      <c r="C27">
        <f t="shared" ca="1" si="4"/>
        <v>4093379</v>
      </c>
      <c r="D27">
        <f t="shared" ca="1" si="2"/>
        <v>5465489</v>
      </c>
      <c r="E27">
        <f t="shared" ca="1" si="2"/>
        <v>6854831</v>
      </c>
      <c r="F27">
        <f t="shared" ca="1" si="2"/>
        <v>8246725</v>
      </c>
      <c r="G27">
        <f t="shared" ca="1" si="2"/>
        <v>9334398</v>
      </c>
      <c r="I27">
        <v>15</v>
      </c>
      <c r="J27">
        <f t="shared" ca="1" si="5"/>
        <v>737916</v>
      </c>
      <c r="K27">
        <f t="shared" ca="1" si="3"/>
        <v>1441525</v>
      </c>
      <c r="L27">
        <f t="shared" ca="1" si="3"/>
        <v>2657343</v>
      </c>
      <c r="M27">
        <f t="shared" ca="1" si="3"/>
        <v>4158407</v>
      </c>
      <c r="N27">
        <f t="shared" ca="1" si="3"/>
        <v>6247210</v>
      </c>
    </row>
    <row r="28" spans="2:14" x14ac:dyDescent="0.25">
      <c r="B28">
        <v>16</v>
      </c>
      <c r="C28">
        <f t="shared" ca="1" si="4"/>
        <v>2146086</v>
      </c>
      <c r="D28">
        <f t="shared" ca="1" si="2"/>
        <v>2937741</v>
      </c>
      <c r="E28">
        <f t="shared" ca="1" si="2"/>
        <v>3881851</v>
      </c>
      <c r="F28">
        <f t="shared" ca="1" si="2"/>
        <v>4962935</v>
      </c>
      <c r="G28">
        <f t="shared" ca="1" si="2"/>
        <v>6081278</v>
      </c>
      <c r="I28">
        <v>16</v>
      </c>
      <c r="J28">
        <f t="shared" ca="1" si="5"/>
        <v>135633</v>
      </c>
      <c r="K28">
        <f t="shared" ca="1" si="3"/>
        <v>206443</v>
      </c>
      <c r="L28">
        <f t="shared" ca="1" si="3"/>
        <v>277028</v>
      </c>
      <c r="M28">
        <f t="shared" ca="1" si="3"/>
        <v>385104</v>
      </c>
      <c r="N28">
        <f t="shared" ca="1" si="3"/>
        <v>584094</v>
      </c>
    </row>
    <row r="29" spans="2:14" x14ac:dyDescent="0.25">
      <c r="B29">
        <v>17</v>
      </c>
      <c r="C29">
        <f t="shared" ca="1" si="4"/>
        <v>272049</v>
      </c>
      <c r="D29">
        <f t="shared" ca="1" si="4"/>
        <v>380994</v>
      </c>
      <c r="E29">
        <f t="shared" ca="1" si="4"/>
        <v>512949</v>
      </c>
      <c r="F29">
        <f t="shared" ca="1" si="4"/>
        <v>666006</v>
      </c>
      <c r="G29">
        <f t="shared" ca="1" si="4"/>
        <v>831763</v>
      </c>
      <c r="I29">
        <v>17</v>
      </c>
      <c r="J29">
        <f t="shared" ca="1" si="5"/>
        <v>0</v>
      </c>
      <c r="K29">
        <f t="shared" ca="1" si="5"/>
        <v>0</v>
      </c>
      <c r="L29">
        <f t="shared" ca="1" si="5"/>
        <v>0</v>
      </c>
      <c r="M29">
        <f t="shared" ca="1" si="5"/>
        <v>0</v>
      </c>
      <c r="N29">
        <f t="shared" ca="1" si="5"/>
        <v>0</v>
      </c>
    </row>
    <row r="30" spans="2:14" x14ac:dyDescent="0.25">
      <c r="B30">
        <v>18</v>
      </c>
      <c r="C30">
        <f t="shared" ca="1" si="4"/>
        <v>2706297</v>
      </c>
      <c r="D30">
        <f t="shared" ca="1" si="4"/>
        <v>3383718</v>
      </c>
      <c r="E30">
        <f t="shared" ca="1" si="4"/>
        <v>4242215</v>
      </c>
      <c r="F30">
        <f t="shared" ca="1" si="4"/>
        <v>5267701</v>
      </c>
      <c r="G30">
        <f t="shared" ca="1" si="4"/>
        <v>6323881</v>
      </c>
      <c r="I30">
        <v>18</v>
      </c>
      <c r="J30">
        <f t="shared" ca="1" si="5"/>
        <v>1047390</v>
      </c>
      <c r="K30">
        <f t="shared" ca="1" si="5"/>
        <v>1161425</v>
      </c>
      <c r="L30">
        <f t="shared" ca="1" si="5"/>
        <v>1432219</v>
      </c>
      <c r="M30">
        <f t="shared" ca="1" si="5"/>
        <v>1884610</v>
      </c>
      <c r="N30">
        <f t="shared" ca="1" si="5"/>
        <v>2611484</v>
      </c>
    </row>
    <row r="31" spans="2:14" x14ac:dyDescent="0.25">
      <c r="B31">
        <v>19</v>
      </c>
      <c r="C31">
        <f t="shared" ca="1" si="4"/>
        <v>1272161</v>
      </c>
      <c r="D31">
        <f t="shared" ca="1" si="4"/>
        <v>1628949</v>
      </c>
      <c r="E31">
        <f t="shared" ca="1" si="4"/>
        <v>2048630</v>
      </c>
      <c r="F31">
        <f t="shared" ca="1" si="4"/>
        <v>2477361</v>
      </c>
      <c r="G31">
        <f t="shared" ca="1" si="4"/>
        <v>2866270</v>
      </c>
      <c r="I31">
        <v>19</v>
      </c>
      <c r="J31">
        <f t="shared" ca="1" si="5"/>
        <v>391404</v>
      </c>
      <c r="K31">
        <f t="shared" ca="1" si="5"/>
        <v>497331</v>
      </c>
      <c r="L31">
        <f t="shared" ca="1" si="5"/>
        <v>719960</v>
      </c>
      <c r="M31">
        <f t="shared" ca="1" si="5"/>
        <v>1204024</v>
      </c>
      <c r="N31">
        <f t="shared" ca="1" si="5"/>
        <v>1815824</v>
      </c>
    </row>
    <row r="32" spans="2:14" x14ac:dyDescent="0.25">
      <c r="B32">
        <v>20</v>
      </c>
      <c r="C32">
        <f t="shared" ca="1" si="4"/>
        <v>1332959</v>
      </c>
      <c r="D32">
        <f t="shared" ca="1" si="4"/>
        <v>1760975</v>
      </c>
      <c r="E32">
        <f t="shared" ca="1" si="4"/>
        <v>2165037</v>
      </c>
      <c r="F32">
        <f t="shared" ca="1" si="4"/>
        <v>2596712</v>
      </c>
      <c r="G32">
        <f t="shared" ca="1" si="4"/>
        <v>3015519</v>
      </c>
      <c r="I32">
        <v>20</v>
      </c>
      <c r="J32">
        <f t="shared" ca="1" si="5"/>
        <v>304315</v>
      </c>
      <c r="K32">
        <f t="shared" ca="1" si="5"/>
        <v>622556</v>
      </c>
      <c r="L32">
        <f t="shared" ca="1" si="5"/>
        <v>1247063</v>
      </c>
      <c r="M32">
        <f t="shared" ca="1" si="5"/>
        <v>1782650</v>
      </c>
      <c r="N32">
        <f t="shared" ca="1" si="5"/>
        <v>2304555</v>
      </c>
    </row>
    <row r="33" spans="2:14" x14ac:dyDescent="0.25">
      <c r="B33">
        <v>21</v>
      </c>
      <c r="C33">
        <f t="shared" ca="1" si="4"/>
        <v>352831</v>
      </c>
      <c r="D33">
        <f t="shared" ca="1" si="4"/>
        <v>484295</v>
      </c>
      <c r="E33">
        <f t="shared" ca="1" si="4"/>
        <v>623221</v>
      </c>
      <c r="F33">
        <f t="shared" ca="1" si="4"/>
        <v>748527</v>
      </c>
      <c r="G33">
        <f t="shared" ca="1" si="4"/>
        <v>866430</v>
      </c>
      <c r="I33">
        <v>21</v>
      </c>
      <c r="J33">
        <f t="shared" ca="1" si="5"/>
        <v>33114</v>
      </c>
      <c r="K33">
        <f t="shared" ca="1" si="5"/>
        <v>68927</v>
      </c>
      <c r="L33">
        <f t="shared" ca="1" si="5"/>
        <v>181170</v>
      </c>
      <c r="M33">
        <f t="shared" ca="1" si="5"/>
        <v>375552</v>
      </c>
      <c r="N33">
        <f t="shared" ca="1" si="5"/>
        <v>547701</v>
      </c>
    </row>
    <row r="34" spans="2:14" x14ac:dyDescent="0.25">
      <c r="B34">
        <v>22</v>
      </c>
      <c r="C34">
        <f t="shared" ca="1" si="4"/>
        <v>635116</v>
      </c>
      <c r="D34">
        <f t="shared" ca="1" si="4"/>
        <v>858041</v>
      </c>
      <c r="E34">
        <f t="shared" ca="1" si="4"/>
        <v>1069008</v>
      </c>
      <c r="F34">
        <f t="shared" ca="1" si="4"/>
        <v>1284398</v>
      </c>
      <c r="G34">
        <f t="shared" ca="1" si="4"/>
        <v>1484541</v>
      </c>
      <c r="I34">
        <v>22</v>
      </c>
      <c r="J34">
        <f t="shared" ca="1" si="5"/>
        <v>64026</v>
      </c>
      <c r="K34">
        <f t="shared" ca="1" si="5"/>
        <v>249949</v>
      </c>
      <c r="L34">
        <f t="shared" ca="1" si="5"/>
        <v>536437</v>
      </c>
      <c r="M34">
        <f t="shared" ca="1" si="5"/>
        <v>821133</v>
      </c>
      <c r="N34">
        <f t="shared" ca="1" si="5"/>
        <v>1112249</v>
      </c>
    </row>
    <row r="35" spans="2:14" x14ac:dyDescent="0.25">
      <c r="B35">
        <v>23</v>
      </c>
      <c r="C35">
        <f t="shared" ca="1" si="4"/>
        <v>2163964</v>
      </c>
      <c r="D35">
        <f t="shared" ca="1" si="4"/>
        <v>2900912</v>
      </c>
      <c r="E35">
        <f t="shared" ca="1" si="4"/>
        <v>3717757</v>
      </c>
      <c r="F35">
        <f t="shared" ca="1" si="4"/>
        <v>4538565</v>
      </c>
      <c r="G35">
        <f t="shared" ca="1" si="4"/>
        <v>5267712</v>
      </c>
      <c r="I35">
        <v>23</v>
      </c>
      <c r="J35">
        <f t="shared" ca="1" si="5"/>
        <v>149967</v>
      </c>
      <c r="K35">
        <f t="shared" ca="1" si="5"/>
        <v>398383</v>
      </c>
      <c r="L35">
        <f t="shared" ca="1" si="5"/>
        <v>733677</v>
      </c>
      <c r="M35">
        <f t="shared" ca="1" si="5"/>
        <v>1395718</v>
      </c>
      <c r="N35">
        <f t="shared" ca="1" si="5"/>
        <v>2213678</v>
      </c>
    </row>
    <row r="36" spans="2:14" x14ac:dyDescent="0.25">
      <c r="B36">
        <v>24</v>
      </c>
      <c r="C36">
        <f t="shared" ca="1" si="4"/>
        <v>1001597</v>
      </c>
      <c r="D36">
        <f t="shared" ca="1" si="4"/>
        <v>1376379</v>
      </c>
      <c r="E36">
        <f t="shared" ca="1" si="4"/>
        <v>1755064</v>
      </c>
      <c r="F36">
        <f t="shared" ca="1" si="4"/>
        <v>2093682</v>
      </c>
      <c r="G36">
        <f t="shared" ca="1" si="4"/>
        <v>2348065</v>
      </c>
      <c r="I36">
        <v>24</v>
      </c>
      <c r="J36">
        <f t="shared" ca="1" si="5"/>
        <v>2125</v>
      </c>
      <c r="K36">
        <f t="shared" ca="1" si="5"/>
        <v>182886</v>
      </c>
      <c r="L36">
        <f t="shared" ca="1" si="5"/>
        <v>521925</v>
      </c>
      <c r="M36">
        <f t="shared" ca="1" si="5"/>
        <v>1058473</v>
      </c>
      <c r="N36">
        <f t="shared" ca="1" si="5"/>
        <v>1692614</v>
      </c>
    </row>
    <row r="37" spans="2:14" x14ac:dyDescent="0.25">
      <c r="B37">
        <v>25</v>
      </c>
      <c r="C37">
        <f t="shared" ca="1" si="4"/>
        <v>99586</v>
      </c>
      <c r="D37">
        <f t="shared" ca="1" si="4"/>
        <v>133572</v>
      </c>
      <c r="E37">
        <f t="shared" ca="1" si="4"/>
        <v>154878</v>
      </c>
      <c r="F37">
        <f t="shared" ca="1" si="4"/>
        <v>179374</v>
      </c>
      <c r="G37">
        <f t="shared" ca="1" si="4"/>
        <v>203871</v>
      </c>
      <c r="I37">
        <v>25</v>
      </c>
      <c r="J37">
        <f t="shared" ca="1" si="5"/>
        <v>0</v>
      </c>
      <c r="K37">
        <f t="shared" ca="1" si="5"/>
        <v>121087</v>
      </c>
      <c r="L37">
        <f t="shared" ca="1" si="5"/>
        <v>138068</v>
      </c>
      <c r="M37">
        <f t="shared" ca="1" si="5"/>
        <v>157547</v>
      </c>
      <c r="N37">
        <f t="shared" ca="1" si="5"/>
        <v>176609</v>
      </c>
    </row>
    <row r="38" spans="2:14" x14ac:dyDescent="0.25">
      <c r="B38">
        <v>26</v>
      </c>
      <c r="C38">
        <f t="shared" ca="1" si="4"/>
        <v>199112</v>
      </c>
      <c r="D38">
        <f t="shared" ca="1" si="4"/>
        <v>238136</v>
      </c>
      <c r="E38">
        <f t="shared" ca="1" si="4"/>
        <v>275924</v>
      </c>
      <c r="F38">
        <f t="shared" ca="1" si="4"/>
        <v>305160</v>
      </c>
      <c r="G38">
        <f t="shared" ca="1" si="4"/>
        <v>324678</v>
      </c>
      <c r="I38">
        <v>26</v>
      </c>
      <c r="J38">
        <f t="shared" ca="1" si="5"/>
        <v>194077</v>
      </c>
      <c r="K38">
        <f t="shared" ca="1" si="5"/>
        <v>235844</v>
      </c>
      <c r="L38">
        <f t="shared" ca="1" si="5"/>
        <v>273560</v>
      </c>
      <c r="M38">
        <f t="shared" ca="1" si="5"/>
        <v>303348</v>
      </c>
      <c r="N38">
        <f t="shared" ca="1" si="5"/>
        <v>322969</v>
      </c>
    </row>
    <row r="39" spans="2:14" x14ac:dyDescent="0.25">
      <c r="B39">
        <v>27</v>
      </c>
      <c r="C39">
        <f t="shared" ca="1" si="4"/>
        <v>980993</v>
      </c>
      <c r="D39">
        <f t="shared" ca="1" si="4"/>
        <v>1222125</v>
      </c>
      <c r="E39">
        <f t="shared" ca="1" si="4"/>
        <v>1457061</v>
      </c>
      <c r="F39">
        <f t="shared" ca="1" si="4"/>
        <v>1670427</v>
      </c>
      <c r="G39">
        <f t="shared" ca="1" si="4"/>
        <v>1842847</v>
      </c>
      <c r="I39">
        <v>27</v>
      </c>
      <c r="J39">
        <f t="shared" ca="1" si="5"/>
        <v>314689</v>
      </c>
      <c r="K39">
        <f t="shared" ca="1" si="5"/>
        <v>542093</v>
      </c>
      <c r="L39">
        <f t="shared" ca="1" si="5"/>
        <v>814391</v>
      </c>
      <c r="M39">
        <f t="shared" ca="1" si="5"/>
        <v>1106545</v>
      </c>
      <c r="N39">
        <f t="shared" ca="1" si="5"/>
        <v>1393181</v>
      </c>
    </row>
    <row r="40" spans="2:14" x14ac:dyDescent="0.25">
      <c r="B40">
        <v>28</v>
      </c>
      <c r="C40">
        <f t="shared" ca="1" si="4"/>
        <v>931438</v>
      </c>
      <c r="D40">
        <f t="shared" ca="1" si="4"/>
        <v>1136367</v>
      </c>
      <c r="E40">
        <f t="shared" ca="1" si="4"/>
        <v>1345968</v>
      </c>
      <c r="F40">
        <f t="shared" ca="1" si="4"/>
        <v>1525243</v>
      </c>
      <c r="G40">
        <f t="shared" ca="1" si="4"/>
        <v>1662806</v>
      </c>
      <c r="I40">
        <v>28</v>
      </c>
      <c r="J40">
        <f t="shared" ca="1" si="5"/>
        <v>508492</v>
      </c>
      <c r="K40">
        <f t="shared" ca="1" si="5"/>
        <v>679533</v>
      </c>
      <c r="L40">
        <f t="shared" ca="1" si="5"/>
        <v>829540</v>
      </c>
      <c r="M40">
        <f t="shared" ca="1" si="5"/>
        <v>1079900</v>
      </c>
      <c r="N40">
        <f t="shared" ca="1" si="5"/>
        <v>1296416</v>
      </c>
    </row>
    <row r="41" spans="2:14" x14ac:dyDescent="0.25">
      <c r="B41">
        <v>29</v>
      </c>
      <c r="C41">
        <f t="shared" ca="1" si="4"/>
        <v>7365656</v>
      </c>
      <c r="D41">
        <f t="shared" ca="1" si="4"/>
        <v>8942795</v>
      </c>
      <c r="E41">
        <f t="shared" ca="1" si="4"/>
        <v>10551672</v>
      </c>
      <c r="F41">
        <f t="shared" ca="1" si="4"/>
        <v>12164215</v>
      </c>
      <c r="G41">
        <f t="shared" ca="1" si="4"/>
        <v>13379751</v>
      </c>
      <c r="I41">
        <v>29</v>
      </c>
      <c r="J41">
        <f t="shared" ca="1" si="5"/>
        <v>3305689</v>
      </c>
      <c r="K41">
        <f t="shared" ca="1" si="5"/>
        <v>4701563</v>
      </c>
      <c r="L41">
        <f t="shared" ca="1" si="5"/>
        <v>5799687</v>
      </c>
      <c r="M41">
        <f t="shared" ca="1" si="5"/>
        <v>7363285</v>
      </c>
      <c r="N41">
        <f t="shared" ca="1" si="5"/>
        <v>9568398</v>
      </c>
    </row>
    <row r="42" spans="2:14" x14ac:dyDescent="0.25">
      <c r="B42">
        <v>30</v>
      </c>
      <c r="C42">
        <f t="shared" ca="1" si="4"/>
        <v>539512</v>
      </c>
      <c r="D42">
        <f t="shared" ca="1" si="4"/>
        <v>718778</v>
      </c>
      <c r="E42">
        <f t="shared" ca="1" si="4"/>
        <v>865701</v>
      </c>
      <c r="F42">
        <f t="shared" ca="1" si="4"/>
        <v>935582</v>
      </c>
      <c r="G42">
        <f t="shared" ca="1" si="4"/>
        <v>961652</v>
      </c>
      <c r="I42">
        <v>30</v>
      </c>
      <c r="J42">
        <f t="shared" ca="1" si="5"/>
        <v>63360</v>
      </c>
      <c r="K42">
        <f t="shared" ca="1" si="5"/>
        <v>99817</v>
      </c>
      <c r="L42">
        <f t="shared" ca="1" si="5"/>
        <v>290781</v>
      </c>
      <c r="M42">
        <f t="shared" ca="1" si="5"/>
        <v>610902</v>
      </c>
      <c r="N42">
        <f t="shared" ca="1" si="5"/>
        <v>889545</v>
      </c>
    </row>
    <row r="43" spans="2:14" x14ac:dyDescent="0.25">
      <c r="B43">
        <v>31</v>
      </c>
      <c r="C43">
        <f t="shared" ca="1" si="4"/>
        <v>4884933</v>
      </c>
      <c r="D43">
        <f t="shared" ca="1" si="4"/>
        <v>6407645</v>
      </c>
      <c r="E43">
        <f t="shared" ca="1" si="4"/>
        <v>7623305</v>
      </c>
      <c r="F43">
        <f t="shared" ca="1" si="4"/>
        <v>8440460</v>
      </c>
      <c r="G43">
        <f t="shared" ca="1" si="4"/>
        <v>9114785</v>
      </c>
      <c r="I43">
        <v>31</v>
      </c>
      <c r="J43">
        <f t="shared" ca="1" si="5"/>
        <v>743917</v>
      </c>
      <c r="K43">
        <f t="shared" ca="1" si="5"/>
        <v>1228178</v>
      </c>
      <c r="L43">
        <f t="shared" ca="1" si="5"/>
        <v>2774354</v>
      </c>
      <c r="M43">
        <f t="shared" ca="1" si="5"/>
        <v>4704477</v>
      </c>
      <c r="N43">
        <f t="shared" ca="1" si="5"/>
        <v>6065451</v>
      </c>
    </row>
    <row r="44" spans="2:14" x14ac:dyDescent="0.25">
      <c r="B44">
        <v>32</v>
      </c>
      <c r="C44">
        <f t="shared" ca="1" si="4"/>
        <v>1556154</v>
      </c>
      <c r="D44">
        <f t="shared" ca="1" si="4"/>
        <v>1935833</v>
      </c>
      <c r="E44">
        <f t="shared" ca="1" si="4"/>
        <v>2259373</v>
      </c>
      <c r="F44">
        <f t="shared" ca="1" si="4"/>
        <v>2571564</v>
      </c>
      <c r="G44">
        <f t="shared" ca="1" si="4"/>
        <v>2746023</v>
      </c>
      <c r="I44">
        <v>32</v>
      </c>
      <c r="J44">
        <f t="shared" ca="1" si="5"/>
        <v>701103</v>
      </c>
      <c r="K44">
        <f t="shared" ca="1" si="5"/>
        <v>1015400</v>
      </c>
      <c r="L44">
        <f t="shared" ca="1" si="5"/>
        <v>1238740</v>
      </c>
      <c r="M44">
        <f t="shared" ca="1" si="5"/>
        <v>1504715</v>
      </c>
      <c r="N44">
        <f t="shared" ca="1" si="5"/>
        <v>1944934</v>
      </c>
    </row>
    <row r="45" spans="2:14" x14ac:dyDescent="0.25">
      <c r="B45">
        <v>33</v>
      </c>
      <c r="C45">
        <f t="shared" ca="1" si="4"/>
        <v>1003242</v>
      </c>
      <c r="D45">
        <f t="shared" ca="1" si="4"/>
        <v>1316730</v>
      </c>
      <c r="E45">
        <f t="shared" ca="1" si="4"/>
        <v>1669334</v>
      </c>
      <c r="F45">
        <f t="shared" ca="1" si="4"/>
        <v>2048641</v>
      </c>
      <c r="G45">
        <f t="shared" ca="1" si="4"/>
        <v>2435922</v>
      </c>
      <c r="I45">
        <v>33</v>
      </c>
      <c r="J45">
        <f t="shared" ca="1" si="5"/>
        <v>229155</v>
      </c>
      <c r="K45">
        <f t="shared" ca="1" si="5"/>
        <v>402643</v>
      </c>
      <c r="L45">
        <f t="shared" ca="1" si="5"/>
        <v>523800</v>
      </c>
      <c r="M45">
        <f t="shared" ca="1" si="5"/>
        <v>749519</v>
      </c>
      <c r="N45">
        <f t="shared" ca="1" si="5"/>
        <v>944863</v>
      </c>
    </row>
    <row r="46" spans="2:14" x14ac:dyDescent="0.25">
      <c r="B46">
        <v>34</v>
      </c>
      <c r="C46">
        <f t="shared" ref="C46:G73" ca="1" si="6">INDIRECT($A$1&amp;"!"&amp;ADDRESS(ROW(),COLUMN()))</f>
        <v>88591</v>
      </c>
      <c r="D46">
        <f t="shared" ca="1" si="6"/>
        <v>123646</v>
      </c>
      <c r="E46">
        <f t="shared" ca="1" si="6"/>
        <v>166076</v>
      </c>
      <c r="F46">
        <f t="shared" ca="1" si="6"/>
        <v>215253</v>
      </c>
      <c r="G46">
        <f t="shared" ca="1" si="6"/>
        <v>268424</v>
      </c>
      <c r="I46">
        <v>34</v>
      </c>
      <c r="J46">
        <f t="shared" ref="J46:N73" ca="1" si="7">INDIRECT($A$1&amp;"!"&amp;ADDRESS(ROW(),COLUMN()))</f>
        <v>0</v>
      </c>
      <c r="K46">
        <f t="shared" ca="1" si="7"/>
        <v>0</v>
      </c>
      <c r="L46">
        <f t="shared" ca="1" si="7"/>
        <v>0</v>
      </c>
      <c r="M46">
        <f t="shared" ca="1" si="7"/>
        <v>0</v>
      </c>
      <c r="N46">
        <f t="shared" ca="1" si="7"/>
        <v>0</v>
      </c>
    </row>
    <row r="47" spans="2:14" x14ac:dyDescent="0.25">
      <c r="B47">
        <v>35</v>
      </c>
      <c r="C47">
        <f t="shared" ca="1" si="6"/>
        <v>2127260</v>
      </c>
      <c r="D47">
        <f t="shared" ca="1" si="6"/>
        <v>2935870</v>
      </c>
      <c r="E47">
        <f t="shared" ca="1" si="6"/>
        <v>3862467</v>
      </c>
      <c r="F47">
        <f t="shared" ca="1" si="6"/>
        <v>4845848</v>
      </c>
      <c r="G47">
        <f t="shared" ca="1" si="6"/>
        <v>5809528</v>
      </c>
      <c r="I47">
        <v>35</v>
      </c>
      <c r="J47">
        <f t="shared" ca="1" si="7"/>
        <v>81108</v>
      </c>
      <c r="K47">
        <f t="shared" ca="1" si="7"/>
        <v>243980</v>
      </c>
      <c r="L47">
        <f t="shared" ca="1" si="7"/>
        <v>512758</v>
      </c>
      <c r="M47">
        <f t="shared" ca="1" si="7"/>
        <v>1023139</v>
      </c>
      <c r="N47">
        <f t="shared" ca="1" si="7"/>
        <v>1637828</v>
      </c>
    </row>
    <row r="48" spans="2:14" x14ac:dyDescent="0.25">
      <c r="B48">
        <v>36</v>
      </c>
      <c r="C48">
        <f t="shared" ca="1" si="6"/>
        <v>214309</v>
      </c>
      <c r="D48">
        <f t="shared" ca="1" si="6"/>
        <v>299565</v>
      </c>
      <c r="E48">
        <f t="shared" ca="1" si="6"/>
        <v>398756</v>
      </c>
      <c r="F48">
        <f t="shared" ca="1" si="6"/>
        <v>500096</v>
      </c>
      <c r="G48">
        <f t="shared" ca="1" si="6"/>
        <v>571246</v>
      </c>
      <c r="I48">
        <v>36</v>
      </c>
      <c r="J48">
        <f t="shared" ca="1" si="7"/>
        <v>0</v>
      </c>
      <c r="K48">
        <f t="shared" ca="1" si="7"/>
        <v>7151</v>
      </c>
      <c r="L48">
        <f t="shared" ca="1" si="7"/>
        <v>27279</v>
      </c>
      <c r="M48">
        <f t="shared" ca="1" si="7"/>
        <v>87750</v>
      </c>
      <c r="N48">
        <f t="shared" ca="1" si="7"/>
        <v>232256</v>
      </c>
    </row>
    <row r="49" spans="2:14" x14ac:dyDescent="0.25">
      <c r="B49">
        <v>37</v>
      </c>
      <c r="C49">
        <f t="shared" ca="1" si="6"/>
        <v>1386665</v>
      </c>
      <c r="D49">
        <f t="shared" ca="1" si="6"/>
        <v>1908347</v>
      </c>
      <c r="E49">
        <f t="shared" ca="1" si="6"/>
        <v>2500655</v>
      </c>
      <c r="F49">
        <f t="shared" ca="1" si="6"/>
        <v>3113330</v>
      </c>
      <c r="G49">
        <f t="shared" ca="1" si="6"/>
        <v>3675799</v>
      </c>
      <c r="I49">
        <v>37</v>
      </c>
      <c r="J49">
        <f t="shared" ca="1" si="7"/>
        <v>42564</v>
      </c>
      <c r="K49">
        <f t="shared" ca="1" si="7"/>
        <v>127600</v>
      </c>
      <c r="L49">
        <f t="shared" ca="1" si="7"/>
        <v>305056</v>
      </c>
      <c r="M49">
        <f t="shared" ca="1" si="7"/>
        <v>672867</v>
      </c>
      <c r="N49">
        <f t="shared" ca="1" si="7"/>
        <v>1179934</v>
      </c>
    </row>
    <row r="50" spans="2:14" x14ac:dyDescent="0.25">
      <c r="B50">
        <v>38</v>
      </c>
      <c r="C50">
        <f t="shared" ca="1" si="6"/>
        <v>106635</v>
      </c>
      <c r="D50">
        <f t="shared" ca="1" si="6"/>
        <v>145121</v>
      </c>
      <c r="E50">
        <f t="shared" ca="1" si="6"/>
        <v>191673</v>
      </c>
      <c r="F50">
        <f t="shared" ca="1" si="6"/>
        <v>245570</v>
      </c>
      <c r="G50">
        <f t="shared" ca="1" si="6"/>
        <v>303418</v>
      </c>
      <c r="I50">
        <v>38</v>
      </c>
      <c r="J50">
        <f t="shared" ca="1" si="7"/>
        <v>0</v>
      </c>
      <c r="K50">
        <f t="shared" ca="1" si="7"/>
        <v>0</v>
      </c>
      <c r="L50">
        <f t="shared" ca="1" si="7"/>
        <v>0</v>
      </c>
      <c r="M50">
        <f t="shared" ca="1" si="7"/>
        <v>0</v>
      </c>
      <c r="N50">
        <f t="shared" ca="1" si="7"/>
        <v>0</v>
      </c>
    </row>
    <row r="51" spans="2:14" x14ac:dyDescent="0.25">
      <c r="B51">
        <v>39</v>
      </c>
      <c r="C51">
        <f t="shared" ca="1" si="6"/>
        <v>145401</v>
      </c>
      <c r="D51">
        <f t="shared" ca="1" si="6"/>
        <v>199206</v>
      </c>
      <c r="E51">
        <f t="shared" ca="1" si="6"/>
        <v>261068</v>
      </c>
      <c r="F51">
        <f t="shared" ca="1" si="6"/>
        <v>333536</v>
      </c>
      <c r="G51">
        <f t="shared" ca="1" si="6"/>
        <v>411079</v>
      </c>
      <c r="I51">
        <v>39</v>
      </c>
      <c r="J51">
        <f t="shared" ca="1" si="7"/>
        <v>0</v>
      </c>
      <c r="K51">
        <f t="shared" ca="1" si="7"/>
        <v>0</v>
      </c>
      <c r="L51">
        <f t="shared" ca="1" si="7"/>
        <v>17794</v>
      </c>
      <c r="M51">
        <f t="shared" ca="1" si="7"/>
        <v>21277</v>
      </c>
      <c r="N51">
        <f t="shared" ca="1" si="7"/>
        <v>24757</v>
      </c>
    </row>
    <row r="52" spans="2:14" x14ac:dyDescent="0.25">
      <c r="B52">
        <v>40</v>
      </c>
      <c r="C52">
        <f t="shared" ca="1" si="6"/>
        <v>450621</v>
      </c>
      <c r="D52">
        <f t="shared" ca="1" si="6"/>
        <v>555942</v>
      </c>
      <c r="E52">
        <f t="shared" ca="1" si="6"/>
        <v>632820</v>
      </c>
      <c r="F52">
        <f t="shared" ca="1" si="6"/>
        <v>718996</v>
      </c>
      <c r="G52">
        <f t="shared" ca="1" si="6"/>
        <v>803526</v>
      </c>
      <c r="I52">
        <v>40</v>
      </c>
      <c r="J52">
        <f t="shared" ca="1" si="7"/>
        <v>200524</v>
      </c>
      <c r="K52">
        <f t="shared" ca="1" si="7"/>
        <v>532544</v>
      </c>
      <c r="L52">
        <f t="shared" ca="1" si="7"/>
        <v>619690</v>
      </c>
      <c r="M52">
        <f t="shared" ca="1" si="7"/>
        <v>710037</v>
      </c>
      <c r="N52">
        <f t="shared" ca="1" si="7"/>
        <v>793997</v>
      </c>
    </row>
    <row r="53" spans="2:14" x14ac:dyDescent="0.25">
      <c r="B53">
        <v>41</v>
      </c>
      <c r="C53">
        <f t="shared" ca="1" si="6"/>
        <v>997990</v>
      </c>
      <c r="D53">
        <f t="shared" ca="1" si="6"/>
        <v>1342684</v>
      </c>
      <c r="E53">
        <f t="shared" ca="1" si="6"/>
        <v>1665313</v>
      </c>
      <c r="F53">
        <f t="shared" ca="1" si="6"/>
        <v>1975107</v>
      </c>
      <c r="G53">
        <f t="shared" ca="1" si="6"/>
        <v>2148096</v>
      </c>
      <c r="I53">
        <v>41</v>
      </c>
      <c r="J53">
        <f t="shared" ca="1" si="7"/>
        <v>44289</v>
      </c>
      <c r="K53">
        <f t="shared" ca="1" si="7"/>
        <v>76369</v>
      </c>
      <c r="L53">
        <f t="shared" ca="1" si="7"/>
        <v>222554</v>
      </c>
      <c r="M53">
        <f t="shared" ca="1" si="7"/>
        <v>358861</v>
      </c>
      <c r="N53">
        <f t="shared" ca="1" si="7"/>
        <v>683828</v>
      </c>
    </row>
    <row r="54" spans="2:14" x14ac:dyDescent="0.25">
      <c r="B54">
        <v>42</v>
      </c>
      <c r="C54">
        <f t="shared" ca="1" si="6"/>
        <v>1232144</v>
      </c>
      <c r="D54">
        <f t="shared" ca="1" si="6"/>
        <v>1662190</v>
      </c>
      <c r="E54">
        <f t="shared" ca="1" si="6"/>
        <v>1966264</v>
      </c>
      <c r="F54">
        <f t="shared" ca="1" si="6"/>
        <v>2189057</v>
      </c>
      <c r="G54">
        <f t="shared" ca="1" si="6"/>
        <v>2367474</v>
      </c>
      <c r="I54">
        <v>42</v>
      </c>
      <c r="J54">
        <f t="shared" ca="1" si="7"/>
        <v>22929</v>
      </c>
      <c r="K54">
        <f t="shared" ca="1" si="7"/>
        <v>217286</v>
      </c>
      <c r="L54">
        <f t="shared" ca="1" si="7"/>
        <v>744789</v>
      </c>
      <c r="M54">
        <f t="shared" ca="1" si="7"/>
        <v>1188989</v>
      </c>
      <c r="N54">
        <f t="shared" ca="1" si="7"/>
        <v>1510995</v>
      </c>
    </row>
    <row r="55" spans="2:14" x14ac:dyDescent="0.25">
      <c r="B55">
        <v>43</v>
      </c>
      <c r="C55">
        <f t="shared" ca="1" si="6"/>
        <v>2618097</v>
      </c>
      <c r="D55">
        <f t="shared" ca="1" si="6"/>
        <v>3330311</v>
      </c>
      <c r="E55">
        <f t="shared" ca="1" si="6"/>
        <v>3887491</v>
      </c>
      <c r="F55">
        <f t="shared" ca="1" si="6"/>
        <v>4462995</v>
      </c>
      <c r="G55">
        <f t="shared" ca="1" si="6"/>
        <v>4826714</v>
      </c>
      <c r="I55">
        <v>43</v>
      </c>
      <c r="J55">
        <f t="shared" ca="1" si="7"/>
        <v>747135</v>
      </c>
      <c r="K55">
        <f t="shared" ca="1" si="7"/>
        <v>1644103</v>
      </c>
      <c r="L55">
        <f t="shared" ca="1" si="7"/>
        <v>2123163</v>
      </c>
      <c r="M55">
        <f t="shared" ca="1" si="7"/>
        <v>2521366</v>
      </c>
      <c r="N55">
        <f t="shared" ca="1" si="7"/>
        <v>3217464</v>
      </c>
    </row>
    <row r="56" spans="2:14" x14ac:dyDescent="0.25">
      <c r="B56">
        <v>44</v>
      </c>
      <c r="C56">
        <f t="shared" ca="1" si="6"/>
        <v>233932</v>
      </c>
      <c r="D56">
        <f t="shared" ca="1" si="6"/>
        <v>304177</v>
      </c>
      <c r="E56">
        <f t="shared" ca="1" si="6"/>
        <v>348411</v>
      </c>
      <c r="F56">
        <f t="shared" ca="1" si="6"/>
        <v>399054</v>
      </c>
      <c r="G56">
        <f t="shared" ca="1" si="6"/>
        <v>440920</v>
      </c>
      <c r="I56">
        <v>44</v>
      </c>
      <c r="J56">
        <f t="shared" ca="1" si="7"/>
        <v>34813</v>
      </c>
      <c r="K56">
        <f t="shared" ca="1" si="7"/>
        <v>291424</v>
      </c>
      <c r="L56">
        <f t="shared" ca="1" si="7"/>
        <v>332029</v>
      </c>
      <c r="M56">
        <f t="shared" ca="1" si="7"/>
        <v>378741</v>
      </c>
      <c r="N56">
        <f t="shared" ca="1" si="7"/>
        <v>440920</v>
      </c>
    </row>
    <row r="57" spans="2:14" x14ac:dyDescent="0.25">
      <c r="B57">
        <v>45</v>
      </c>
      <c r="C57">
        <f t="shared" ca="1" si="6"/>
        <v>965133</v>
      </c>
      <c r="D57">
        <f t="shared" ca="1" si="6"/>
        <v>1249027</v>
      </c>
      <c r="E57">
        <f t="shared" ca="1" si="6"/>
        <v>1516077</v>
      </c>
      <c r="F57">
        <f t="shared" ca="1" si="6"/>
        <v>1759255</v>
      </c>
      <c r="G57">
        <f t="shared" ca="1" si="6"/>
        <v>1924286</v>
      </c>
      <c r="I57">
        <v>45</v>
      </c>
      <c r="J57">
        <f t="shared" ca="1" si="7"/>
        <v>160608</v>
      </c>
      <c r="K57">
        <f t="shared" ca="1" si="7"/>
        <v>411599</v>
      </c>
      <c r="L57">
        <f t="shared" ca="1" si="7"/>
        <v>507825</v>
      </c>
      <c r="M57">
        <f t="shared" ca="1" si="7"/>
        <v>694503</v>
      </c>
      <c r="N57">
        <f t="shared" ca="1" si="7"/>
        <v>949926</v>
      </c>
    </row>
    <row r="58" spans="2:14" x14ac:dyDescent="0.25">
      <c r="B58">
        <v>46</v>
      </c>
      <c r="C58">
        <f t="shared" ca="1" si="6"/>
        <v>190014</v>
      </c>
      <c r="D58">
        <f t="shared" ca="1" si="6"/>
        <v>225406</v>
      </c>
      <c r="E58">
        <f t="shared" ca="1" si="6"/>
        <v>256947</v>
      </c>
      <c r="F58">
        <f t="shared" ca="1" si="6"/>
        <v>292887</v>
      </c>
      <c r="G58">
        <f t="shared" ca="1" si="6"/>
        <v>328066</v>
      </c>
      <c r="I58">
        <v>46</v>
      </c>
      <c r="J58">
        <f t="shared" ca="1" si="7"/>
        <v>129966</v>
      </c>
      <c r="K58">
        <f t="shared" ca="1" si="7"/>
        <v>222876</v>
      </c>
      <c r="L58">
        <f t="shared" ca="1" si="7"/>
        <v>254558</v>
      </c>
      <c r="M58">
        <f t="shared" ca="1" si="7"/>
        <v>290517</v>
      </c>
      <c r="N58">
        <f t="shared" ca="1" si="7"/>
        <v>325445</v>
      </c>
    </row>
    <row r="59" spans="2:14" x14ac:dyDescent="0.25">
      <c r="B59">
        <v>47</v>
      </c>
      <c r="C59">
        <f t="shared" ca="1" si="6"/>
        <v>33675</v>
      </c>
      <c r="D59">
        <f t="shared" ca="1" si="6"/>
        <v>42418</v>
      </c>
      <c r="E59">
        <f t="shared" ca="1" si="6"/>
        <v>53737</v>
      </c>
      <c r="F59">
        <f t="shared" ca="1" si="6"/>
        <v>65832</v>
      </c>
      <c r="G59">
        <f t="shared" ca="1" si="6"/>
        <v>61885</v>
      </c>
      <c r="I59">
        <v>47</v>
      </c>
      <c r="J59">
        <f t="shared" ca="1" si="7"/>
        <v>0</v>
      </c>
      <c r="K59">
        <f t="shared" ca="1" si="7"/>
        <v>0</v>
      </c>
      <c r="L59">
        <f t="shared" ca="1" si="7"/>
        <v>0</v>
      </c>
      <c r="M59">
        <f t="shared" ca="1" si="7"/>
        <v>0</v>
      </c>
      <c r="N59">
        <f t="shared" ca="1" si="7"/>
        <v>32388</v>
      </c>
    </row>
    <row r="60" spans="2:14" x14ac:dyDescent="0.25">
      <c r="B60">
        <v>48</v>
      </c>
      <c r="C60">
        <f t="shared" ca="1" si="6"/>
        <v>1209692</v>
      </c>
      <c r="D60">
        <f t="shared" ca="1" si="6"/>
        <v>1451596</v>
      </c>
      <c r="E60">
        <f t="shared" ca="1" si="6"/>
        <v>1685674</v>
      </c>
      <c r="F60">
        <f t="shared" ca="1" si="6"/>
        <v>1875429</v>
      </c>
      <c r="G60">
        <f t="shared" ca="1" si="6"/>
        <v>2099601</v>
      </c>
      <c r="I60">
        <v>48</v>
      </c>
      <c r="J60">
        <f t="shared" ca="1" si="7"/>
        <v>770962</v>
      </c>
      <c r="K60">
        <f t="shared" ca="1" si="7"/>
        <v>929681</v>
      </c>
      <c r="L60">
        <f t="shared" ca="1" si="7"/>
        <v>1388622</v>
      </c>
      <c r="M60">
        <f t="shared" ca="1" si="7"/>
        <v>1820697</v>
      </c>
      <c r="N60">
        <f t="shared" ca="1" si="7"/>
        <v>2040324</v>
      </c>
    </row>
    <row r="61" spans="2:14" x14ac:dyDescent="0.25">
      <c r="B61">
        <v>49</v>
      </c>
      <c r="C61">
        <f t="shared" ca="1" si="6"/>
        <v>336326</v>
      </c>
      <c r="D61">
        <f t="shared" ca="1" si="6"/>
        <v>376418</v>
      </c>
      <c r="E61">
        <f t="shared" ca="1" si="6"/>
        <v>429126</v>
      </c>
      <c r="F61">
        <f t="shared" ca="1" si="6"/>
        <v>489775</v>
      </c>
      <c r="G61">
        <f t="shared" ca="1" si="6"/>
        <v>549567</v>
      </c>
      <c r="I61">
        <v>49</v>
      </c>
      <c r="J61">
        <f t="shared" ca="1" si="7"/>
        <v>335860</v>
      </c>
      <c r="K61">
        <f t="shared" ca="1" si="7"/>
        <v>375839</v>
      </c>
      <c r="L61">
        <f t="shared" ca="1" si="7"/>
        <v>429126</v>
      </c>
      <c r="M61">
        <f t="shared" ca="1" si="7"/>
        <v>489775</v>
      </c>
      <c r="N61">
        <f t="shared" ca="1" si="7"/>
        <v>549567</v>
      </c>
    </row>
    <row r="62" spans="2:14" x14ac:dyDescent="0.25">
      <c r="B62">
        <v>50</v>
      </c>
      <c r="C62">
        <f t="shared" ca="1" si="6"/>
        <v>720856</v>
      </c>
      <c r="D62">
        <f t="shared" ca="1" si="6"/>
        <v>825906</v>
      </c>
      <c r="E62">
        <f t="shared" ca="1" si="6"/>
        <v>940136</v>
      </c>
      <c r="F62">
        <f t="shared" ca="1" si="6"/>
        <v>1072659</v>
      </c>
      <c r="G62">
        <f t="shared" ca="1" si="6"/>
        <v>1202707</v>
      </c>
      <c r="I62">
        <v>50</v>
      </c>
      <c r="J62">
        <f t="shared" ca="1" si="7"/>
        <v>643633</v>
      </c>
      <c r="K62">
        <f t="shared" ca="1" si="7"/>
        <v>750329</v>
      </c>
      <c r="L62">
        <f t="shared" ca="1" si="7"/>
        <v>940136</v>
      </c>
      <c r="M62">
        <f t="shared" ca="1" si="7"/>
        <v>1072659</v>
      </c>
      <c r="N62">
        <f t="shared" ca="1" si="7"/>
        <v>1202707</v>
      </c>
    </row>
    <row r="63" spans="2:14" x14ac:dyDescent="0.25">
      <c r="B63">
        <v>51</v>
      </c>
      <c r="C63">
        <f t="shared" ca="1" si="6"/>
        <v>596288</v>
      </c>
      <c r="D63">
        <f t="shared" ca="1" si="6"/>
        <v>802862</v>
      </c>
      <c r="E63">
        <f t="shared" ca="1" si="6"/>
        <v>983002</v>
      </c>
      <c r="F63">
        <f t="shared" ca="1" si="6"/>
        <v>1181573</v>
      </c>
      <c r="G63">
        <f t="shared" ca="1" si="6"/>
        <v>1367803</v>
      </c>
      <c r="I63">
        <v>51</v>
      </c>
      <c r="J63">
        <f t="shared" ca="1" si="7"/>
        <v>0</v>
      </c>
      <c r="K63">
        <f t="shared" ca="1" si="7"/>
        <v>124673</v>
      </c>
      <c r="L63">
        <f t="shared" ca="1" si="7"/>
        <v>417545</v>
      </c>
      <c r="M63">
        <f t="shared" ca="1" si="7"/>
        <v>517014</v>
      </c>
      <c r="N63">
        <f t="shared" ca="1" si="7"/>
        <v>647778</v>
      </c>
    </row>
    <row r="64" spans="2:14" x14ac:dyDescent="0.25">
      <c r="B64">
        <v>52</v>
      </c>
      <c r="C64">
        <f t="shared" ca="1" si="6"/>
        <v>613208</v>
      </c>
      <c r="D64">
        <f t="shared" ca="1" si="6"/>
        <v>738927</v>
      </c>
      <c r="E64">
        <f t="shared" ca="1" si="6"/>
        <v>839195</v>
      </c>
      <c r="F64">
        <f t="shared" ca="1" si="6"/>
        <v>944060</v>
      </c>
      <c r="G64">
        <f t="shared" ca="1" si="6"/>
        <v>1015357</v>
      </c>
      <c r="I64">
        <v>52</v>
      </c>
      <c r="J64">
        <f t="shared" ca="1" si="7"/>
        <v>160575</v>
      </c>
      <c r="K64">
        <f t="shared" ca="1" si="7"/>
        <v>379119</v>
      </c>
      <c r="L64">
        <f t="shared" ca="1" si="7"/>
        <v>578723</v>
      </c>
      <c r="M64">
        <f t="shared" ca="1" si="7"/>
        <v>662922</v>
      </c>
      <c r="N64">
        <f t="shared" ca="1" si="7"/>
        <v>783433</v>
      </c>
    </row>
    <row r="65" spans="2:14" x14ac:dyDescent="0.25">
      <c r="B65">
        <v>53</v>
      </c>
      <c r="C65">
        <f t="shared" ca="1" si="6"/>
        <v>318838</v>
      </c>
      <c r="D65">
        <f t="shared" ca="1" si="6"/>
        <v>382155</v>
      </c>
      <c r="E65">
        <f t="shared" ca="1" si="6"/>
        <v>450111</v>
      </c>
      <c r="F65">
        <f t="shared" ca="1" si="6"/>
        <v>516898</v>
      </c>
      <c r="G65">
        <f t="shared" ca="1" si="6"/>
        <v>572840</v>
      </c>
      <c r="I65">
        <v>53</v>
      </c>
      <c r="J65">
        <f t="shared" ca="1" si="7"/>
        <v>4601</v>
      </c>
      <c r="K65">
        <f t="shared" ca="1" si="7"/>
        <v>95289</v>
      </c>
      <c r="L65">
        <f t="shared" ca="1" si="7"/>
        <v>113585</v>
      </c>
      <c r="M65">
        <f t="shared" ca="1" si="7"/>
        <v>131092</v>
      </c>
      <c r="N65">
        <f t="shared" ca="1" si="7"/>
        <v>147995</v>
      </c>
    </row>
    <row r="66" spans="2:14" x14ac:dyDescent="0.25">
      <c r="B66">
        <v>54</v>
      </c>
      <c r="C66">
        <f t="shared" ca="1" si="6"/>
        <v>174879</v>
      </c>
      <c r="D66">
        <f t="shared" ca="1" si="6"/>
        <v>191485</v>
      </c>
      <c r="E66">
        <f t="shared" ca="1" si="6"/>
        <v>213755</v>
      </c>
      <c r="F66">
        <f t="shared" ca="1" si="6"/>
        <v>225812</v>
      </c>
      <c r="G66">
        <f t="shared" ca="1" si="6"/>
        <v>231116</v>
      </c>
      <c r="I66">
        <v>54</v>
      </c>
      <c r="J66">
        <f t="shared" ca="1" si="7"/>
        <v>22591</v>
      </c>
      <c r="K66">
        <f t="shared" ca="1" si="7"/>
        <v>42903</v>
      </c>
      <c r="L66">
        <f t="shared" ca="1" si="7"/>
        <v>48917</v>
      </c>
      <c r="M66">
        <f t="shared" ca="1" si="7"/>
        <v>70253</v>
      </c>
      <c r="N66">
        <f t="shared" ca="1" si="7"/>
        <v>77357</v>
      </c>
    </row>
    <row r="67" spans="2:14" x14ac:dyDescent="0.25">
      <c r="B67">
        <v>55</v>
      </c>
      <c r="C67">
        <f t="shared" ca="1" si="6"/>
        <v>1032624</v>
      </c>
      <c r="D67">
        <f t="shared" ca="1" si="6"/>
        <v>1276749</v>
      </c>
      <c r="E67">
        <f t="shared" ca="1" si="6"/>
        <v>1536336</v>
      </c>
      <c r="F67">
        <f t="shared" ca="1" si="6"/>
        <v>1627270</v>
      </c>
      <c r="G67">
        <f t="shared" ca="1" si="6"/>
        <v>1804044</v>
      </c>
      <c r="I67">
        <v>55</v>
      </c>
      <c r="J67">
        <f t="shared" ca="1" si="7"/>
        <v>363347</v>
      </c>
      <c r="K67">
        <f t="shared" ca="1" si="7"/>
        <v>467759</v>
      </c>
      <c r="L67">
        <f t="shared" ca="1" si="7"/>
        <v>759237</v>
      </c>
      <c r="M67">
        <f t="shared" ca="1" si="7"/>
        <v>1444763</v>
      </c>
      <c r="N67">
        <f t="shared" ca="1" si="7"/>
        <v>1620016</v>
      </c>
    </row>
    <row r="68" spans="2:14" x14ac:dyDescent="0.25">
      <c r="B68">
        <v>56</v>
      </c>
      <c r="C68">
        <f t="shared" ca="1" si="6"/>
        <v>695540</v>
      </c>
      <c r="D68">
        <f t="shared" ca="1" si="6"/>
        <v>920180</v>
      </c>
      <c r="E68">
        <f t="shared" ca="1" si="6"/>
        <v>1132306</v>
      </c>
      <c r="F68">
        <f t="shared" ca="1" si="6"/>
        <v>1362117</v>
      </c>
      <c r="G68">
        <f t="shared" ca="1" si="6"/>
        <v>1594811</v>
      </c>
      <c r="I68">
        <v>56</v>
      </c>
      <c r="J68">
        <f t="shared" ca="1" si="7"/>
        <v>211</v>
      </c>
      <c r="K68">
        <f t="shared" ca="1" si="7"/>
        <v>73495</v>
      </c>
      <c r="L68">
        <f t="shared" ca="1" si="7"/>
        <v>265266</v>
      </c>
      <c r="M68">
        <f t="shared" ca="1" si="7"/>
        <v>354268</v>
      </c>
      <c r="N68">
        <f t="shared" ca="1" si="7"/>
        <v>405748</v>
      </c>
    </row>
    <row r="69" spans="2:14" x14ac:dyDescent="0.25">
      <c r="B69">
        <v>57</v>
      </c>
      <c r="C69">
        <f t="shared" ca="1" si="6"/>
        <v>1133135</v>
      </c>
      <c r="D69">
        <f t="shared" ca="1" si="6"/>
        <v>1498293</v>
      </c>
      <c r="E69">
        <f t="shared" ca="1" si="6"/>
        <v>1897051</v>
      </c>
      <c r="F69">
        <f t="shared" ca="1" si="6"/>
        <v>2322226</v>
      </c>
      <c r="G69">
        <f t="shared" ca="1" si="6"/>
        <v>2696316</v>
      </c>
      <c r="I69">
        <v>57</v>
      </c>
      <c r="J69">
        <f t="shared" ca="1" si="7"/>
        <v>89830</v>
      </c>
      <c r="K69">
        <f t="shared" ca="1" si="7"/>
        <v>218034</v>
      </c>
      <c r="L69">
        <f t="shared" ca="1" si="7"/>
        <v>347431</v>
      </c>
      <c r="M69">
        <f t="shared" ca="1" si="7"/>
        <v>553755</v>
      </c>
      <c r="N69">
        <f t="shared" ca="1" si="7"/>
        <v>891868</v>
      </c>
    </row>
    <row r="70" spans="2:14" x14ac:dyDescent="0.25">
      <c r="B70">
        <v>58</v>
      </c>
      <c r="C70">
        <f t="shared" ca="1" si="6"/>
        <v>1467712</v>
      </c>
      <c r="D70">
        <f t="shared" ca="1" si="6"/>
        <v>1953399</v>
      </c>
      <c r="E70">
        <f t="shared" ca="1" si="6"/>
        <v>2465052</v>
      </c>
      <c r="F70">
        <f t="shared" ca="1" si="6"/>
        <v>2994002</v>
      </c>
      <c r="G70">
        <f t="shared" ca="1" si="6"/>
        <v>3518746</v>
      </c>
      <c r="I70">
        <v>58</v>
      </c>
      <c r="J70">
        <f t="shared" ca="1" si="7"/>
        <v>79960</v>
      </c>
      <c r="K70">
        <f t="shared" ca="1" si="7"/>
        <v>134967</v>
      </c>
      <c r="L70">
        <f t="shared" ca="1" si="7"/>
        <v>191605</v>
      </c>
      <c r="M70">
        <f t="shared" ca="1" si="7"/>
        <v>366763</v>
      </c>
      <c r="N70">
        <f t="shared" ca="1" si="7"/>
        <v>543428</v>
      </c>
    </row>
    <row r="71" spans="2:14" x14ac:dyDescent="0.25">
      <c r="B71">
        <v>59</v>
      </c>
      <c r="C71">
        <f t="shared" ca="1" si="6"/>
        <v>4110945</v>
      </c>
      <c r="D71">
        <f t="shared" ca="1" si="6"/>
        <v>5499615</v>
      </c>
      <c r="E71">
        <f t="shared" ca="1" si="6"/>
        <v>6629537</v>
      </c>
      <c r="F71">
        <f t="shared" ca="1" si="6"/>
        <v>7525867</v>
      </c>
      <c r="G71">
        <f t="shared" ca="1" si="6"/>
        <v>8197066</v>
      </c>
      <c r="I71">
        <v>59</v>
      </c>
      <c r="J71">
        <f t="shared" ca="1" si="7"/>
        <v>335496</v>
      </c>
      <c r="K71">
        <f t="shared" ca="1" si="7"/>
        <v>986165</v>
      </c>
      <c r="L71">
        <f t="shared" ca="1" si="7"/>
        <v>1864574</v>
      </c>
      <c r="M71">
        <f t="shared" ca="1" si="7"/>
        <v>3081616</v>
      </c>
      <c r="N71">
        <f t="shared" ca="1" si="7"/>
        <v>4493103</v>
      </c>
    </row>
    <row r="72" spans="2:14" x14ac:dyDescent="0.25">
      <c r="B72">
        <v>60</v>
      </c>
      <c r="C72">
        <f t="shared" ca="1" si="6"/>
        <v>4789887</v>
      </c>
      <c r="D72">
        <f t="shared" ca="1" si="6"/>
        <v>5955707</v>
      </c>
      <c r="E72">
        <f t="shared" ca="1" si="6"/>
        <v>7100043</v>
      </c>
      <c r="F72">
        <f t="shared" ca="1" si="6"/>
        <v>8230425</v>
      </c>
      <c r="G72">
        <f t="shared" ca="1" si="6"/>
        <v>9261375</v>
      </c>
      <c r="I72">
        <v>60</v>
      </c>
      <c r="J72">
        <f t="shared" ca="1" si="7"/>
        <v>1224353</v>
      </c>
      <c r="K72">
        <f t="shared" ca="1" si="7"/>
        <v>1896315</v>
      </c>
      <c r="L72">
        <f t="shared" ca="1" si="7"/>
        <v>2916411</v>
      </c>
      <c r="M72">
        <f t="shared" ca="1" si="7"/>
        <v>4076010</v>
      </c>
      <c r="N72">
        <f t="shared" ca="1" si="7"/>
        <v>5288231</v>
      </c>
    </row>
    <row r="73" spans="2:14" x14ac:dyDescent="0.25">
      <c r="B73">
        <v>61</v>
      </c>
      <c r="C73">
        <f t="shared" ca="1" si="6"/>
        <v>2592415</v>
      </c>
      <c r="D73">
        <f t="shared" ca="1" si="6"/>
        <v>3370238</v>
      </c>
      <c r="E73">
        <f t="shared" ca="1" si="6"/>
        <v>4100742</v>
      </c>
      <c r="F73">
        <f t="shared" ca="1" si="6"/>
        <v>4768326</v>
      </c>
      <c r="G73">
        <f t="shared" ca="1" si="6"/>
        <v>5224382</v>
      </c>
      <c r="I73">
        <v>61</v>
      </c>
      <c r="J73">
        <f t="shared" ca="1" si="7"/>
        <v>484896</v>
      </c>
      <c r="K73">
        <f t="shared" ca="1" si="7"/>
        <v>954999</v>
      </c>
      <c r="L73">
        <f t="shared" ca="1" si="7"/>
        <v>1372453</v>
      </c>
      <c r="M73">
        <f t="shared" ca="1" si="7"/>
        <v>2099135</v>
      </c>
      <c r="N73">
        <f t="shared" ca="1" si="7"/>
        <v>3166843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317"/>
  <sheetViews>
    <sheetView workbookViewId="0">
      <selection activeCell="C2" sqref="C2"/>
    </sheetView>
  </sheetViews>
  <sheetFormatPr defaultRowHeight="14.3" x14ac:dyDescent="0.25"/>
  <cols>
    <col min="4" max="4" width="12.625" bestFit="1" customWidth="1"/>
  </cols>
  <sheetData>
    <row r="1" spans="1:52" x14ac:dyDescent="0.25">
      <c r="B1" s="1" t="s">
        <v>33</v>
      </c>
      <c r="C1" s="1" t="s">
        <v>38</v>
      </c>
      <c r="F1" s="1"/>
      <c r="V1" s="1"/>
    </row>
    <row r="2" spans="1:52" x14ac:dyDescent="0.25">
      <c r="B2" s="1"/>
      <c r="C2" s="1"/>
      <c r="D2" t="s">
        <v>13</v>
      </c>
      <c r="F2" s="1"/>
      <c r="V2" s="1"/>
    </row>
    <row r="3" spans="1:52" x14ac:dyDescent="0.25">
      <c r="B3" t="str">
        <f>B11</f>
        <v>Population EA-RVS</v>
      </c>
      <c r="C3" s="1"/>
      <c r="D3" t="s">
        <v>16</v>
      </c>
      <c r="E3" t="s">
        <v>15</v>
      </c>
      <c r="F3" t="s">
        <v>17</v>
      </c>
      <c r="G3" s="1"/>
      <c r="W3" s="1"/>
      <c r="AM3" s="1"/>
    </row>
    <row r="4" spans="1:52" x14ac:dyDescent="0.25">
      <c r="A4">
        <v>1</v>
      </c>
      <c r="B4" t="s">
        <v>1</v>
      </c>
      <c r="C4">
        <v>2010</v>
      </c>
      <c r="D4" s="5">
        <f>SUM(C13:C73)</f>
        <v>71280566</v>
      </c>
      <c r="E4" s="5">
        <f>SUM(J13:J73)</f>
        <v>16461661</v>
      </c>
      <c r="F4" s="5">
        <f>100*E4/D4</f>
        <v>23.094178292579777</v>
      </c>
      <c r="H4" s="5"/>
      <c r="I4" s="5"/>
      <c r="J4" s="5"/>
      <c r="K4" s="5"/>
      <c r="L4" s="5"/>
      <c r="M4" s="5"/>
      <c r="N4" s="5"/>
      <c r="O4" s="5"/>
      <c r="P4" s="5"/>
      <c r="Q4" s="5"/>
      <c r="R4" s="5"/>
      <c r="S4" s="5"/>
      <c r="T4" s="3"/>
      <c r="U4" s="5"/>
      <c r="X4" s="5"/>
      <c r="Y4" s="5"/>
      <c r="Z4" s="5"/>
      <c r="AA4" s="5"/>
      <c r="AB4" s="5"/>
      <c r="AC4" s="5"/>
      <c r="AD4" s="5"/>
      <c r="AE4" s="5"/>
      <c r="AF4" s="5"/>
      <c r="AG4" s="5"/>
      <c r="AH4" s="5"/>
      <c r="AI4" s="5"/>
      <c r="AJ4" s="3"/>
      <c r="AN4" s="5"/>
      <c r="AO4" s="5"/>
      <c r="AP4" s="5"/>
      <c r="AQ4" s="5"/>
      <c r="AR4" s="5"/>
      <c r="AS4" s="5"/>
      <c r="AT4" s="5"/>
      <c r="AU4" s="5"/>
      <c r="AV4" s="5"/>
      <c r="AW4" s="5"/>
      <c r="AX4" s="5"/>
      <c r="AY4" s="5"/>
      <c r="AZ4" s="3"/>
    </row>
    <row r="5" spans="1:52" x14ac:dyDescent="0.25">
      <c r="A5">
        <v>2</v>
      </c>
      <c r="B5" t="s">
        <v>1</v>
      </c>
      <c r="C5">
        <v>2020</v>
      </c>
      <c r="D5" s="5">
        <f>SUM(D13:D73)</f>
        <v>92381062</v>
      </c>
      <c r="E5" s="5">
        <f>SUM(K13:K73)</f>
        <v>27643767</v>
      </c>
      <c r="F5" s="5">
        <f t="shared" ref="F5:F8" si="0">100*E5/D5</f>
        <v>29.923629801960924</v>
      </c>
      <c r="H5" s="5"/>
      <c r="I5" s="5"/>
      <c r="J5" s="5"/>
      <c r="K5" s="5"/>
      <c r="L5" s="5"/>
      <c r="M5" s="5"/>
      <c r="N5" s="5"/>
      <c r="O5" s="5"/>
      <c r="P5" s="5"/>
      <c r="Q5" s="5"/>
      <c r="R5" s="5"/>
      <c r="S5" s="5"/>
      <c r="T5" s="3"/>
      <c r="U5" s="5"/>
      <c r="X5" s="5"/>
      <c r="Y5" s="5"/>
      <c r="Z5" s="5"/>
      <c r="AA5" s="5"/>
      <c r="AB5" s="5"/>
      <c r="AC5" s="5"/>
      <c r="AD5" s="5"/>
      <c r="AE5" s="5"/>
      <c r="AF5" s="5"/>
      <c r="AG5" s="5"/>
      <c r="AH5" s="5"/>
      <c r="AI5" s="5"/>
      <c r="AJ5" s="3"/>
      <c r="AN5" s="5"/>
      <c r="AO5" s="5"/>
      <c r="AP5" s="5"/>
      <c r="AQ5" s="5"/>
      <c r="AR5" s="5"/>
      <c r="AS5" s="5"/>
      <c r="AT5" s="5"/>
      <c r="AU5" s="5"/>
      <c r="AV5" s="5"/>
      <c r="AW5" s="5"/>
      <c r="AX5" s="5"/>
      <c r="AY5" s="5"/>
      <c r="AZ5" s="3"/>
    </row>
    <row r="6" spans="1:52" x14ac:dyDescent="0.25">
      <c r="A6">
        <v>3</v>
      </c>
      <c r="B6" t="s">
        <v>1</v>
      </c>
      <c r="C6">
        <v>2030</v>
      </c>
      <c r="D6" s="5">
        <f>SUM(E13:E73)</f>
        <v>113520513</v>
      </c>
      <c r="E6" s="5">
        <f>SUM(L13:L73)</f>
        <v>41619205</v>
      </c>
      <c r="F6" s="5">
        <f t="shared" si="0"/>
        <v>36.66227706352948</v>
      </c>
      <c r="H6" s="5"/>
      <c r="I6" s="5"/>
      <c r="J6" s="5"/>
      <c r="K6" s="5"/>
      <c r="L6" s="5"/>
      <c r="M6" s="5"/>
      <c r="N6" s="5"/>
      <c r="O6" s="5"/>
      <c r="P6" s="5"/>
      <c r="Q6" s="5"/>
      <c r="R6" s="5"/>
      <c r="S6" s="5"/>
      <c r="T6" s="3"/>
      <c r="U6" s="5"/>
      <c r="X6" s="5"/>
      <c r="Y6" s="5"/>
      <c r="Z6" s="5"/>
      <c r="AA6" s="5"/>
      <c r="AB6" s="5"/>
      <c r="AC6" s="5"/>
      <c r="AD6" s="5"/>
      <c r="AE6" s="5"/>
      <c r="AF6" s="5"/>
      <c r="AG6" s="5"/>
      <c r="AH6" s="5"/>
      <c r="AI6" s="5"/>
      <c r="AJ6" s="3"/>
      <c r="AN6" s="5"/>
      <c r="AO6" s="5"/>
      <c r="AP6" s="5"/>
      <c r="AQ6" s="5"/>
      <c r="AR6" s="5"/>
      <c r="AS6" s="5"/>
      <c r="AT6" s="5"/>
      <c r="AU6" s="5"/>
      <c r="AV6" s="5"/>
      <c r="AW6" s="5"/>
      <c r="AX6" s="5"/>
      <c r="AY6" s="5"/>
      <c r="AZ6" s="3"/>
    </row>
    <row r="7" spans="1:52" x14ac:dyDescent="0.25">
      <c r="A7">
        <v>4</v>
      </c>
      <c r="B7" t="s">
        <v>1</v>
      </c>
      <c r="C7">
        <v>2040</v>
      </c>
      <c r="D7" s="5">
        <f>SUM(F13:F73)</f>
        <v>134314517</v>
      </c>
      <c r="E7" s="5">
        <f>SUM(M13:M73)</f>
        <v>59626787</v>
      </c>
      <c r="F7" s="5">
        <f t="shared" si="0"/>
        <v>44.393404623567235</v>
      </c>
      <c r="H7" s="5"/>
      <c r="I7" s="5"/>
      <c r="J7" s="5"/>
      <c r="K7" s="5"/>
      <c r="L7" s="5"/>
      <c r="M7" s="5"/>
      <c r="N7" s="5"/>
      <c r="O7" s="5"/>
      <c r="P7" s="5"/>
      <c r="Q7" s="5"/>
      <c r="R7" s="5"/>
      <c r="S7" s="5"/>
      <c r="T7" s="3"/>
      <c r="U7" s="5"/>
      <c r="X7" s="5"/>
      <c r="Y7" s="5"/>
      <c r="Z7" s="5"/>
      <c r="AA7" s="5"/>
      <c r="AB7" s="5"/>
      <c r="AC7" s="5"/>
      <c r="AD7" s="5"/>
      <c r="AE7" s="5"/>
      <c r="AF7" s="5"/>
      <c r="AG7" s="5"/>
      <c r="AH7" s="5"/>
      <c r="AI7" s="5"/>
      <c r="AJ7" s="3"/>
      <c r="AN7" s="5"/>
      <c r="AO7" s="5"/>
      <c r="AP7" s="5"/>
      <c r="AQ7" s="5"/>
      <c r="AR7" s="5"/>
      <c r="AS7" s="5"/>
      <c r="AT7" s="5"/>
      <c r="AU7" s="5"/>
      <c r="AV7" s="5"/>
      <c r="AW7" s="5"/>
      <c r="AX7" s="5"/>
      <c r="AY7" s="5"/>
      <c r="AZ7" s="3"/>
    </row>
    <row r="8" spans="1:52" x14ac:dyDescent="0.25">
      <c r="A8">
        <v>5</v>
      </c>
      <c r="B8" t="s">
        <v>1</v>
      </c>
      <c r="C8">
        <v>2050</v>
      </c>
      <c r="D8" s="5">
        <f>SUM(G13:G73)</f>
        <v>152666309</v>
      </c>
      <c r="E8" s="5">
        <f>SUM(N13:N73)</f>
        <v>80079720</v>
      </c>
      <c r="F8" s="5">
        <f t="shared" si="0"/>
        <v>52.454087954664573</v>
      </c>
      <c r="H8" s="5"/>
      <c r="I8" s="5"/>
      <c r="J8" s="5"/>
      <c r="K8" s="5"/>
      <c r="L8" s="5"/>
      <c r="M8" s="5"/>
      <c r="N8" s="5"/>
      <c r="O8" s="5"/>
      <c r="P8" s="5"/>
      <c r="Q8" s="5"/>
      <c r="R8" s="5"/>
      <c r="S8" s="5"/>
      <c r="T8" s="3"/>
      <c r="U8" s="5"/>
      <c r="X8" s="5"/>
      <c r="Y8" s="5"/>
      <c r="Z8" s="5"/>
      <c r="AA8" s="5"/>
      <c r="AB8" s="5"/>
      <c r="AC8" s="5"/>
      <c r="AD8" s="5"/>
      <c r="AE8" s="5"/>
      <c r="AF8" s="5"/>
      <c r="AG8" s="5"/>
      <c r="AH8" s="5"/>
      <c r="AI8" s="5"/>
      <c r="AJ8" s="3"/>
      <c r="AN8" s="5"/>
      <c r="AO8" s="5"/>
      <c r="AP8" s="5"/>
      <c r="AQ8" s="5"/>
      <c r="AR8" s="5"/>
      <c r="AS8" s="5"/>
      <c r="AT8" s="5"/>
      <c r="AU8" s="5"/>
      <c r="AV8" s="5"/>
      <c r="AW8" s="5"/>
      <c r="AX8" s="5"/>
      <c r="AY8" s="5"/>
      <c r="AZ8" s="3"/>
    </row>
    <row r="9" spans="1:52" x14ac:dyDescent="0.25">
      <c r="D9" s="5"/>
      <c r="E9" s="5"/>
      <c r="H9" s="5"/>
      <c r="I9" s="5"/>
      <c r="J9" s="5"/>
      <c r="K9" s="5"/>
      <c r="L9" s="5"/>
      <c r="M9" s="5"/>
      <c r="N9" s="5"/>
      <c r="O9" s="5"/>
      <c r="P9" s="5"/>
      <c r="Q9" s="5"/>
      <c r="R9" s="5"/>
      <c r="S9" s="5"/>
      <c r="T9" s="5"/>
      <c r="U9" s="5"/>
      <c r="X9" s="5"/>
      <c r="Y9" s="5"/>
      <c r="Z9" s="5"/>
      <c r="AA9" s="5"/>
      <c r="AB9" s="5"/>
      <c r="AC9" s="5"/>
      <c r="AD9" s="5"/>
      <c r="AE9" s="5"/>
      <c r="AF9" s="5"/>
      <c r="AG9" s="5"/>
      <c r="AH9" s="5"/>
      <c r="AI9" s="5"/>
      <c r="AJ9" s="5"/>
      <c r="AN9" s="5"/>
      <c r="AO9" s="5"/>
      <c r="AP9" s="5"/>
      <c r="AQ9" s="5"/>
      <c r="AR9" s="5"/>
      <c r="AS9" s="5"/>
      <c r="AT9" s="5"/>
      <c r="AU9" s="5"/>
      <c r="AV9" s="5"/>
      <c r="AW9" s="5"/>
      <c r="AX9" s="5"/>
      <c r="AY9" s="5"/>
      <c r="AZ9" s="5"/>
    </row>
    <row r="10" spans="1:52" x14ac:dyDescent="0.25">
      <c r="B10" s="1"/>
      <c r="C10" s="1"/>
      <c r="D10" s="5"/>
      <c r="F10" s="1"/>
      <c r="T10" s="5"/>
      <c r="V10" s="1"/>
      <c r="AJ10" s="5"/>
      <c r="AZ10" s="5"/>
    </row>
    <row r="11" spans="1:52" x14ac:dyDescent="0.25">
      <c r="B11" t="s">
        <v>35</v>
      </c>
      <c r="D11" s="5"/>
      <c r="I11" t="s">
        <v>15</v>
      </c>
      <c r="T11" s="5"/>
      <c r="AJ11" s="5"/>
      <c r="AZ11" s="5"/>
    </row>
    <row r="12" spans="1:52" x14ac:dyDescent="0.25">
      <c r="C12">
        <v>2010</v>
      </c>
      <c r="D12">
        <v>2020</v>
      </c>
      <c r="E12">
        <v>2030</v>
      </c>
      <c r="F12">
        <v>2040</v>
      </c>
      <c r="G12">
        <v>2050</v>
      </c>
      <c r="J12" s="1">
        <v>2010</v>
      </c>
      <c r="K12" s="1">
        <v>2020</v>
      </c>
      <c r="L12" s="1">
        <v>2030</v>
      </c>
      <c r="M12" s="1">
        <v>2040</v>
      </c>
      <c r="N12" s="1">
        <v>2050</v>
      </c>
      <c r="O12" s="1">
        <v>2010</v>
      </c>
      <c r="P12" s="1">
        <v>2020</v>
      </c>
      <c r="Q12" s="1">
        <v>2030</v>
      </c>
      <c r="R12" s="1">
        <v>2040</v>
      </c>
      <c r="S12" s="1">
        <v>2050</v>
      </c>
      <c r="T12" s="5"/>
      <c r="AJ12" s="5"/>
      <c r="AZ12" s="5"/>
    </row>
    <row r="13" spans="1:52" x14ac:dyDescent="0.25">
      <c r="B13">
        <v>1</v>
      </c>
      <c r="C13">
        <v>2581655</v>
      </c>
      <c r="D13">
        <v>3498758</v>
      </c>
      <c r="E13">
        <v>4532040</v>
      </c>
      <c r="F13">
        <v>5651027</v>
      </c>
      <c r="G13">
        <v>6729651</v>
      </c>
      <c r="I13">
        <v>1</v>
      </c>
      <c r="J13">
        <v>452962</v>
      </c>
      <c r="K13">
        <v>871836</v>
      </c>
      <c r="L13">
        <v>1222243</v>
      </c>
      <c r="M13">
        <v>1790190</v>
      </c>
      <c r="N13">
        <v>2530971</v>
      </c>
      <c r="O13">
        <f>J13/1000</f>
        <v>452.96199999999999</v>
      </c>
      <c r="P13">
        <f t="shared" ref="P13:S13" si="1">K13/1000</f>
        <v>871.83600000000001</v>
      </c>
      <c r="Q13">
        <f t="shared" si="1"/>
        <v>1222.2429999999999</v>
      </c>
      <c r="R13">
        <f t="shared" si="1"/>
        <v>1790.19</v>
      </c>
      <c r="S13">
        <f t="shared" si="1"/>
        <v>2530.971</v>
      </c>
      <c r="T13" s="5"/>
      <c r="AJ13" s="5"/>
      <c r="AZ13" s="5"/>
    </row>
    <row r="14" spans="1:52" x14ac:dyDescent="0.25">
      <c r="B14">
        <v>2</v>
      </c>
      <c r="C14">
        <v>41210</v>
      </c>
      <c r="D14">
        <v>50560</v>
      </c>
      <c r="E14">
        <v>58813</v>
      </c>
      <c r="F14">
        <v>65872</v>
      </c>
      <c r="G14">
        <v>70867</v>
      </c>
      <c r="I14">
        <v>2</v>
      </c>
      <c r="J14">
        <v>0</v>
      </c>
      <c r="K14">
        <v>0</v>
      </c>
      <c r="L14">
        <v>131</v>
      </c>
      <c r="M14">
        <v>814</v>
      </c>
      <c r="N14">
        <v>1545</v>
      </c>
      <c r="O14">
        <f t="shared" ref="O14:O73" si="2">J14/1000</f>
        <v>0</v>
      </c>
      <c r="P14">
        <f t="shared" ref="P14:P73" si="3">K14/1000</f>
        <v>0</v>
      </c>
      <c r="Q14">
        <f t="shared" ref="Q14:Q73" si="4">L14/1000</f>
        <v>0.13100000000000001</v>
      </c>
      <c r="R14">
        <f t="shared" ref="R14:R73" si="5">M14/1000</f>
        <v>0.81399999999999995</v>
      </c>
      <c r="S14">
        <f t="shared" ref="S14:S73" si="6">N14/1000</f>
        <v>1.5449999999999999</v>
      </c>
      <c r="T14" s="5"/>
      <c r="AJ14" s="5"/>
      <c r="AZ14" s="5"/>
    </row>
    <row r="15" spans="1:52" x14ac:dyDescent="0.25">
      <c r="B15">
        <v>3</v>
      </c>
      <c r="C15">
        <v>44354</v>
      </c>
      <c r="D15">
        <v>62083</v>
      </c>
      <c r="E15">
        <v>83536</v>
      </c>
      <c r="F15">
        <v>108395</v>
      </c>
      <c r="G15">
        <v>135303</v>
      </c>
      <c r="I15">
        <v>3</v>
      </c>
      <c r="J15">
        <v>0</v>
      </c>
      <c r="K15">
        <v>0</v>
      </c>
      <c r="L15">
        <v>0</v>
      </c>
      <c r="M15">
        <v>0</v>
      </c>
      <c r="N15">
        <v>0</v>
      </c>
      <c r="O15">
        <f t="shared" si="2"/>
        <v>0</v>
      </c>
      <c r="P15">
        <f t="shared" si="3"/>
        <v>0</v>
      </c>
      <c r="Q15">
        <f t="shared" si="4"/>
        <v>0</v>
      </c>
      <c r="R15">
        <f t="shared" si="5"/>
        <v>0</v>
      </c>
      <c r="S15">
        <f t="shared" si="6"/>
        <v>0</v>
      </c>
      <c r="T15" s="5"/>
      <c r="AJ15" s="5"/>
      <c r="AZ15" s="5"/>
    </row>
    <row r="16" spans="1:52" x14ac:dyDescent="0.25">
      <c r="B16">
        <v>4</v>
      </c>
      <c r="C16">
        <v>46804</v>
      </c>
      <c r="D16">
        <v>65487</v>
      </c>
      <c r="E16">
        <v>88099</v>
      </c>
      <c r="F16">
        <v>114317</v>
      </c>
      <c r="G16">
        <v>142666</v>
      </c>
      <c r="I16">
        <v>4</v>
      </c>
      <c r="J16">
        <v>0</v>
      </c>
      <c r="K16">
        <v>0</v>
      </c>
      <c r="L16">
        <v>0</v>
      </c>
      <c r="M16">
        <v>0</v>
      </c>
      <c r="N16">
        <v>0</v>
      </c>
      <c r="O16">
        <f t="shared" si="2"/>
        <v>0</v>
      </c>
      <c r="P16">
        <f t="shared" si="3"/>
        <v>0</v>
      </c>
      <c r="Q16">
        <f t="shared" si="4"/>
        <v>0</v>
      </c>
      <c r="R16">
        <f t="shared" si="5"/>
        <v>0</v>
      </c>
      <c r="S16">
        <f t="shared" si="6"/>
        <v>0</v>
      </c>
      <c r="T16" s="5"/>
      <c r="AJ16" s="5"/>
      <c r="AZ16" s="5"/>
    </row>
    <row r="17" spans="2:52" x14ac:dyDescent="0.25">
      <c r="B17">
        <v>5</v>
      </c>
      <c r="C17">
        <v>236482</v>
      </c>
      <c r="D17">
        <v>326552</v>
      </c>
      <c r="E17">
        <v>430589</v>
      </c>
      <c r="F17">
        <v>552666</v>
      </c>
      <c r="G17">
        <v>678196</v>
      </c>
      <c r="I17">
        <v>5</v>
      </c>
      <c r="J17">
        <v>19179</v>
      </c>
      <c r="K17">
        <v>40168</v>
      </c>
      <c r="L17">
        <v>65564</v>
      </c>
      <c r="M17">
        <v>78808</v>
      </c>
      <c r="N17">
        <v>108062</v>
      </c>
      <c r="O17">
        <f t="shared" si="2"/>
        <v>19.178999999999998</v>
      </c>
      <c r="P17">
        <f t="shared" si="3"/>
        <v>40.167999999999999</v>
      </c>
      <c r="Q17">
        <f t="shared" si="4"/>
        <v>65.563999999999993</v>
      </c>
      <c r="R17">
        <f t="shared" si="5"/>
        <v>78.808000000000007</v>
      </c>
      <c r="S17">
        <f t="shared" si="6"/>
        <v>108.062</v>
      </c>
      <c r="T17" s="5"/>
      <c r="AJ17" s="5"/>
      <c r="AZ17" s="5"/>
    </row>
    <row r="18" spans="2:52" x14ac:dyDescent="0.25">
      <c r="B18">
        <v>6</v>
      </c>
      <c r="C18">
        <v>921050</v>
      </c>
      <c r="D18">
        <v>1285817</v>
      </c>
      <c r="E18">
        <v>1726437</v>
      </c>
      <c r="F18">
        <v>2232990</v>
      </c>
      <c r="G18">
        <v>2781254</v>
      </c>
      <c r="I18">
        <v>6</v>
      </c>
      <c r="J18">
        <v>8126</v>
      </c>
      <c r="K18">
        <v>11020</v>
      </c>
      <c r="L18">
        <v>16654</v>
      </c>
      <c r="M18">
        <v>36259</v>
      </c>
      <c r="N18">
        <v>46990</v>
      </c>
      <c r="O18">
        <f t="shared" si="2"/>
        <v>8.1259999999999994</v>
      </c>
      <c r="P18">
        <f t="shared" si="3"/>
        <v>11.02</v>
      </c>
      <c r="Q18">
        <f t="shared" si="4"/>
        <v>16.654</v>
      </c>
      <c r="R18">
        <f t="shared" si="5"/>
        <v>36.259</v>
      </c>
      <c r="S18">
        <f t="shared" si="6"/>
        <v>46.99</v>
      </c>
      <c r="T18" s="5"/>
      <c r="AJ18" s="5"/>
      <c r="AZ18" s="5"/>
    </row>
    <row r="19" spans="2:52" x14ac:dyDescent="0.25">
      <c r="B19">
        <v>7</v>
      </c>
      <c r="C19">
        <v>196430</v>
      </c>
      <c r="D19">
        <v>273428</v>
      </c>
      <c r="E19">
        <v>366425</v>
      </c>
      <c r="F19">
        <v>474000</v>
      </c>
      <c r="G19">
        <v>590026</v>
      </c>
      <c r="I19">
        <v>7</v>
      </c>
      <c r="J19">
        <v>0</v>
      </c>
      <c r="K19">
        <v>0</v>
      </c>
      <c r="L19">
        <v>0</v>
      </c>
      <c r="M19">
        <v>0</v>
      </c>
      <c r="N19">
        <v>0</v>
      </c>
      <c r="O19">
        <f t="shared" si="2"/>
        <v>0</v>
      </c>
      <c r="P19">
        <f t="shared" si="3"/>
        <v>0</v>
      </c>
      <c r="Q19">
        <f t="shared" si="4"/>
        <v>0</v>
      </c>
      <c r="R19">
        <f t="shared" si="5"/>
        <v>0</v>
      </c>
      <c r="S19">
        <f t="shared" si="6"/>
        <v>0</v>
      </c>
      <c r="T19" s="5"/>
      <c r="AJ19" s="5"/>
      <c r="AZ19" s="5"/>
    </row>
    <row r="20" spans="2:52" x14ac:dyDescent="0.25">
      <c r="B20">
        <v>8</v>
      </c>
      <c r="C20">
        <v>42284</v>
      </c>
      <c r="D20">
        <v>58280</v>
      </c>
      <c r="E20">
        <v>77414</v>
      </c>
      <c r="F20">
        <v>99369</v>
      </c>
      <c r="G20">
        <v>122853</v>
      </c>
      <c r="I20">
        <v>8</v>
      </c>
      <c r="J20">
        <v>0</v>
      </c>
      <c r="K20">
        <v>0</v>
      </c>
      <c r="L20">
        <v>0</v>
      </c>
      <c r="M20">
        <v>0</v>
      </c>
      <c r="N20">
        <v>0</v>
      </c>
      <c r="O20">
        <f t="shared" si="2"/>
        <v>0</v>
      </c>
      <c r="P20">
        <f t="shared" si="3"/>
        <v>0</v>
      </c>
      <c r="Q20">
        <f t="shared" si="4"/>
        <v>0</v>
      </c>
      <c r="R20">
        <f t="shared" si="5"/>
        <v>0</v>
      </c>
      <c r="S20">
        <f t="shared" si="6"/>
        <v>0</v>
      </c>
      <c r="T20" s="5"/>
      <c r="AJ20" s="5"/>
      <c r="AZ20" s="5"/>
    </row>
    <row r="21" spans="2:52" x14ac:dyDescent="0.25">
      <c r="B21">
        <v>9</v>
      </c>
      <c r="C21">
        <v>95227</v>
      </c>
      <c r="D21">
        <v>131017</v>
      </c>
      <c r="E21">
        <v>174138</v>
      </c>
      <c r="F21">
        <v>223897</v>
      </c>
      <c r="G21">
        <v>277275</v>
      </c>
      <c r="I21">
        <v>9</v>
      </c>
      <c r="J21">
        <v>0</v>
      </c>
      <c r="K21">
        <v>0</v>
      </c>
      <c r="L21">
        <v>0</v>
      </c>
      <c r="M21">
        <v>0</v>
      </c>
      <c r="N21">
        <v>0</v>
      </c>
      <c r="O21">
        <f t="shared" si="2"/>
        <v>0</v>
      </c>
      <c r="P21">
        <f t="shared" si="3"/>
        <v>0</v>
      </c>
      <c r="Q21">
        <f t="shared" si="4"/>
        <v>0</v>
      </c>
      <c r="R21">
        <f t="shared" si="5"/>
        <v>0</v>
      </c>
      <c r="S21">
        <f t="shared" si="6"/>
        <v>0</v>
      </c>
      <c r="T21" s="5"/>
      <c r="AJ21" s="5"/>
      <c r="AZ21" s="5"/>
    </row>
    <row r="22" spans="2:52" x14ac:dyDescent="0.25">
      <c r="B22">
        <v>10</v>
      </c>
      <c r="C22">
        <v>1151521</v>
      </c>
      <c r="D22">
        <v>1517802</v>
      </c>
      <c r="E22">
        <v>1921636</v>
      </c>
      <c r="F22">
        <v>2352879</v>
      </c>
      <c r="G22">
        <v>2746264</v>
      </c>
      <c r="I22">
        <v>10</v>
      </c>
      <c r="J22">
        <v>402662</v>
      </c>
      <c r="K22">
        <v>572046</v>
      </c>
      <c r="L22">
        <v>751165</v>
      </c>
      <c r="M22">
        <v>919590</v>
      </c>
      <c r="N22">
        <v>1141642</v>
      </c>
      <c r="O22">
        <f t="shared" si="2"/>
        <v>402.66199999999998</v>
      </c>
      <c r="P22">
        <f t="shared" si="3"/>
        <v>572.04600000000005</v>
      </c>
      <c r="Q22">
        <f t="shared" si="4"/>
        <v>751.16499999999996</v>
      </c>
      <c r="R22">
        <f t="shared" si="5"/>
        <v>919.59</v>
      </c>
      <c r="S22">
        <f t="shared" si="6"/>
        <v>1141.6420000000001</v>
      </c>
      <c r="T22" s="5"/>
      <c r="AJ22" s="5"/>
      <c r="AZ22" s="5"/>
    </row>
    <row r="23" spans="2:52" x14ac:dyDescent="0.25">
      <c r="B23">
        <v>11</v>
      </c>
      <c r="C23">
        <v>26534</v>
      </c>
      <c r="D23">
        <v>32967</v>
      </c>
      <c r="E23">
        <v>40696</v>
      </c>
      <c r="F23">
        <v>49548</v>
      </c>
      <c r="G23">
        <v>58612</v>
      </c>
      <c r="I23">
        <v>11</v>
      </c>
      <c r="J23">
        <v>0</v>
      </c>
      <c r="K23">
        <v>0</v>
      </c>
      <c r="L23">
        <v>0</v>
      </c>
      <c r="M23">
        <v>0</v>
      </c>
      <c r="N23">
        <v>0</v>
      </c>
      <c r="O23">
        <f t="shared" si="2"/>
        <v>0</v>
      </c>
      <c r="P23">
        <f t="shared" si="3"/>
        <v>0</v>
      </c>
      <c r="Q23">
        <f t="shared" si="4"/>
        <v>0</v>
      </c>
      <c r="R23">
        <f t="shared" si="5"/>
        <v>0</v>
      </c>
      <c r="S23">
        <f t="shared" si="6"/>
        <v>0</v>
      </c>
      <c r="T23" s="5"/>
      <c r="AJ23" s="5"/>
      <c r="AZ23" s="5"/>
    </row>
    <row r="24" spans="2:52" x14ac:dyDescent="0.25">
      <c r="B24">
        <v>12</v>
      </c>
      <c r="C24">
        <v>223656</v>
      </c>
      <c r="D24">
        <v>313216</v>
      </c>
      <c r="E24">
        <v>421700</v>
      </c>
      <c r="F24">
        <v>547528</v>
      </c>
      <c r="G24">
        <v>678688</v>
      </c>
      <c r="I24">
        <v>12</v>
      </c>
      <c r="J24">
        <v>0</v>
      </c>
      <c r="K24">
        <v>0</v>
      </c>
      <c r="L24">
        <v>0</v>
      </c>
      <c r="M24">
        <v>0</v>
      </c>
      <c r="N24">
        <v>14360</v>
      </c>
      <c r="O24">
        <f t="shared" si="2"/>
        <v>0</v>
      </c>
      <c r="P24">
        <f t="shared" si="3"/>
        <v>0</v>
      </c>
      <c r="Q24">
        <f t="shared" si="4"/>
        <v>0</v>
      </c>
      <c r="R24">
        <f t="shared" si="5"/>
        <v>0</v>
      </c>
      <c r="S24">
        <f t="shared" si="6"/>
        <v>14.36</v>
      </c>
      <c r="T24" s="5"/>
      <c r="AJ24" s="5"/>
      <c r="AZ24" s="5"/>
    </row>
    <row r="25" spans="2:52" x14ac:dyDescent="0.25">
      <c r="B25">
        <v>13</v>
      </c>
      <c r="C25">
        <v>520063</v>
      </c>
      <c r="D25">
        <v>726198</v>
      </c>
      <c r="E25">
        <v>973071</v>
      </c>
      <c r="F25">
        <v>1257285</v>
      </c>
      <c r="G25">
        <v>1552211</v>
      </c>
      <c r="I25">
        <v>13</v>
      </c>
      <c r="J25">
        <v>0</v>
      </c>
      <c r="K25">
        <v>9119</v>
      </c>
      <c r="L25">
        <v>20499</v>
      </c>
      <c r="M25">
        <v>34274</v>
      </c>
      <c r="N25">
        <v>78306</v>
      </c>
      <c r="O25">
        <f t="shared" si="2"/>
        <v>0</v>
      </c>
      <c r="P25">
        <f t="shared" si="3"/>
        <v>9.1189999999999998</v>
      </c>
      <c r="Q25">
        <f t="shared" si="4"/>
        <v>20.498999999999999</v>
      </c>
      <c r="R25">
        <f t="shared" si="5"/>
        <v>34.274000000000001</v>
      </c>
      <c r="S25">
        <f t="shared" si="6"/>
        <v>78.305999999999997</v>
      </c>
      <c r="T25" s="5"/>
      <c r="AJ25" s="5"/>
      <c r="AZ25" s="5"/>
    </row>
    <row r="26" spans="2:52" x14ac:dyDescent="0.25">
      <c r="B26">
        <v>14</v>
      </c>
      <c r="C26">
        <v>1033419</v>
      </c>
      <c r="D26">
        <v>1241983</v>
      </c>
      <c r="E26">
        <v>1442319</v>
      </c>
      <c r="F26">
        <v>1608211</v>
      </c>
      <c r="G26">
        <v>1734059</v>
      </c>
      <c r="I26">
        <v>14</v>
      </c>
      <c r="J26">
        <v>672109</v>
      </c>
      <c r="K26">
        <v>1079496</v>
      </c>
      <c r="L26">
        <v>1252080</v>
      </c>
      <c r="M26">
        <v>1432174</v>
      </c>
      <c r="N26">
        <v>1537933</v>
      </c>
      <c r="O26">
        <f t="shared" si="2"/>
        <v>672.10900000000004</v>
      </c>
      <c r="P26">
        <f t="shared" si="3"/>
        <v>1079.4960000000001</v>
      </c>
      <c r="Q26">
        <f t="shared" si="4"/>
        <v>1252.08</v>
      </c>
      <c r="R26">
        <f t="shared" si="5"/>
        <v>1432.174</v>
      </c>
      <c r="S26">
        <f t="shared" si="6"/>
        <v>1537.933</v>
      </c>
      <c r="T26" s="5"/>
      <c r="AJ26" s="5"/>
      <c r="AZ26" s="5"/>
    </row>
    <row r="27" spans="2:52" x14ac:dyDescent="0.25">
      <c r="B27">
        <v>15</v>
      </c>
      <c r="C27">
        <v>4093379</v>
      </c>
      <c r="D27">
        <v>5465489</v>
      </c>
      <c r="E27">
        <v>6854831</v>
      </c>
      <c r="F27">
        <v>8246725</v>
      </c>
      <c r="G27">
        <v>9334398</v>
      </c>
      <c r="I27">
        <v>15</v>
      </c>
      <c r="J27">
        <v>737916</v>
      </c>
      <c r="K27">
        <v>1441525</v>
      </c>
      <c r="L27">
        <v>2657343</v>
      </c>
      <c r="M27">
        <v>4158407</v>
      </c>
      <c r="N27">
        <v>6247210</v>
      </c>
      <c r="O27">
        <f t="shared" si="2"/>
        <v>737.91600000000005</v>
      </c>
      <c r="P27">
        <f t="shared" si="3"/>
        <v>1441.5250000000001</v>
      </c>
      <c r="Q27">
        <f t="shared" si="4"/>
        <v>2657.3429999999998</v>
      </c>
      <c r="R27">
        <f t="shared" si="5"/>
        <v>4158.4070000000002</v>
      </c>
      <c r="S27">
        <f t="shared" si="6"/>
        <v>6247.21</v>
      </c>
      <c r="T27" s="5"/>
      <c r="AJ27" s="5"/>
      <c r="AZ27" s="5"/>
    </row>
    <row r="28" spans="2:52" x14ac:dyDescent="0.25">
      <c r="B28">
        <v>16</v>
      </c>
      <c r="C28">
        <v>2146086</v>
      </c>
      <c r="D28">
        <v>2937741</v>
      </c>
      <c r="E28">
        <v>3881851</v>
      </c>
      <c r="F28">
        <v>4962935</v>
      </c>
      <c r="G28">
        <v>6081278</v>
      </c>
      <c r="I28">
        <v>16</v>
      </c>
      <c r="J28">
        <v>135633</v>
      </c>
      <c r="K28">
        <v>206443</v>
      </c>
      <c r="L28">
        <v>277028</v>
      </c>
      <c r="M28">
        <v>385104</v>
      </c>
      <c r="N28">
        <v>584094</v>
      </c>
      <c r="O28">
        <f t="shared" si="2"/>
        <v>135.63300000000001</v>
      </c>
      <c r="P28">
        <f t="shared" si="3"/>
        <v>206.44300000000001</v>
      </c>
      <c r="Q28">
        <f t="shared" si="4"/>
        <v>277.02800000000002</v>
      </c>
      <c r="R28">
        <f t="shared" si="5"/>
        <v>385.10399999999998</v>
      </c>
      <c r="S28">
        <f t="shared" si="6"/>
        <v>584.09400000000005</v>
      </c>
      <c r="T28" s="5"/>
      <c r="AJ28" s="5"/>
      <c r="AZ28" s="5"/>
    </row>
    <row r="29" spans="2:52" x14ac:dyDescent="0.25">
      <c r="B29">
        <v>17</v>
      </c>
      <c r="C29">
        <v>272049</v>
      </c>
      <c r="D29">
        <v>380994</v>
      </c>
      <c r="E29">
        <v>512949</v>
      </c>
      <c r="F29">
        <v>666006</v>
      </c>
      <c r="G29">
        <v>831763</v>
      </c>
      <c r="I29">
        <v>17</v>
      </c>
      <c r="J29">
        <v>0</v>
      </c>
      <c r="K29">
        <v>0</v>
      </c>
      <c r="L29">
        <v>0</v>
      </c>
      <c r="M29">
        <v>0</v>
      </c>
      <c r="N29">
        <v>0</v>
      </c>
      <c r="O29">
        <f t="shared" si="2"/>
        <v>0</v>
      </c>
      <c r="P29">
        <f t="shared" si="3"/>
        <v>0</v>
      </c>
      <c r="Q29">
        <f t="shared" si="4"/>
        <v>0</v>
      </c>
      <c r="R29">
        <f t="shared" si="5"/>
        <v>0</v>
      </c>
      <c r="S29">
        <f t="shared" si="6"/>
        <v>0</v>
      </c>
      <c r="T29" s="5"/>
      <c r="AJ29" s="5"/>
      <c r="AZ29" s="5"/>
    </row>
    <row r="30" spans="2:52" x14ac:dyDescent="0.25">
      <c r="B30">
        <v>18</v>
      </c>
      <c r="C30">
        <v>2706297</v>
      </c>
      <c r="D30">
        <v>3383718</v>
      </c>
      <c r="E30">
        <v>4242215</v>
      </c>
      <c r="F30">
        <v>5267701</v>
      </c>
      <c r="G30">
        <v>6323881</v>
      </c>
      <c r="I30">
        <v>18</v>
      </c>
      <c r="J30">
        <v>1047390</v>
      </c>
      <c r="K30">
        <v>1161425</v>
      </c>
      <c r="L30">
        <v>1432219</v>
      </c>
      <c r="M30">
        <v>1884610</v>
      </c>
      <c r="N30">
        <v>2611484</v>
      </c>
      <c r="O30">
        <f t="shared" si="2"/>
        <v>1047.3900000000001</v>
      </c>
      <c r="P30">
        <f t="shared" si="3"/>
        <v>1161.425</v>
      </c>
      <c r="Q30">
        <f t="shared" si="4"/>
        <v>1432.2190000000001</v>
      </c>
      <c r="R30">
        <f t="shared" si="5"/>
        <v>1884.61</v>
      </c>
      <c r="S30">
        <f t="shared" si="6"/>
        <v>2611.4839999999999</v>
      </c>
      <c r="T30" s="5"/>
      <c r="AJ30" s="5"/>
      <c r="AZ30" s="5"/>
    </row>
    <row r="31" spans="2:52" x14ac:dyDescent="0.25">
      <c r="B31">
        <v>19</v>
      </c>
      <c r="C31">
        <v>1272161</v>
      </c>
      <c r="D31">
        <v>1628949</v>
      </c>
      <c r="E31">
        <v>2048630</v>
      </c>
      <c r="F31">
        <v>2477361</v>
      </c>
      <c r="G31">
        <v>2866270</v>
      </c>
      <c r="I31">
        <v>19</v>
      </c>
      <c r="J31">
        <v>391404</v>
      </c>
      <c r="K31">
        <v>497331</v>
      </c>
      <c r="L31">
        <v>719960</v>
      </c>
      <c r="M31">
        <v>1204024</v>
      </c>
      <c r="N31">
        <v>1815824</v>
      </c>
      <c r="O31">
        <f t="shared" si="2"/>
        <v>391.404</v>
      </c>
      <c r="P31">
        <f t="shared" si="3"/>
        <v>497.33100000000002</v>
      </c>
      <c r="Q31">
        <f t="shared" si="4"/>
        <v>719.96</v>
      </c>
      <c r="R31">
        <f t="shared" si="5"/>
        <v>1204.0239999999999</v>
      </c>
      <c r="S31">
        <f t="shared" si="6"/>
        <v>1815.8240000000001</v>
      </c>
      <c r="T31" s="5"/>
      <c r="AJ31" s="5"/>
      <c r="AZ31" s="5"/>
    </row>
    <row r="32" spans="2:52" x14ac:dyDescent="0.25">
      <c r="B32">
        <v>20</v>
      </c>
      <c r="C32">
        <v>1332959</v>
      </c>
      <c r="D32">
        <v>1760975</v>
      </c>
      <c r="E32">
        <v>2165037</v>
      </c>
      <c r="F32">
        <v>2596712</v>
      </c>
      <c r="G32">
        <v>3015519</v>
      </c>
      <c r="I32">
        <v>20</v>
      </c>
      <c r="J32">
        <v>304315</v>
      </c>
      <c r="K32">
        <v>622556</v>
      </c>
      <c r="L32">
        <v>1247063</v>
      </c>
      <c r="M32">
        <v>1782650</v>
      </c>
      <c r="N32">
        <v>2304555</v>
      </c>
      <c r="O32">
        <f t="shared" si="2"/>
        <v>304.315</v>
      </c>
      <c r="P32">
        <f t="shared" si="3"/>
        <v>622.55600000000004</v>
      </c>
      <c r="Q32">
        <f t="shared" si="4"/>
        <v>1247.0630000000001</v>
      </c>
      <c r="R32">
        <f t="shared" si="5"/>
        <v>1782.65</v>
      </c>
      <c r="S32">
        <f t="shared" si="6"/>
        <v>2304.5549999999998</v>
      </c>
      <c r="T32" s="5"/>
      <c r="AJ32" s="5"/>
      <c r="AZ32" s="5"/>
    </row>
    <row r="33" spans="2:52" x14ac:dyDescent="0.25">
      <c r="B33">
        <v>21</v>
      </c>
      <c r="C33">
        <v>352831</v>
      </c>
      <c r="D33">
        <v>484295</v>
      </c>
      <c r="E33">
        <v>623221</v>
      </c>
      <c r="F33">
        <v>748527</v>
      </c>
      <c r="G33">
        <v>866430</v>
      </c>
      <c r="I33">
        <v>21</v>
      </c>
      <c r="J33">
        <v>33114</v>
      </c>
      <c r="K33">
        <v>68927</v>
      </c>
      <c r="L33">
        <v>181170</v>
      </c>
      <c r="M33">
        <v>375552</v>
      </c>
      <c r="N33">
        <v>547701</v>
      </c>
      <c r="O33">
        <f t="shared" si="2"/>
        <v>33.113999999999997</v>
      </c>
      <c r="P33">
        <f t="shared" si="3"/>
        <v>68.927000000000007</v>
      </c>
      <c r="Q33">
        <f t="shared" si="4"/>
        <v>181.17</v>
      </c>
      <c r="R33">
        <f t="shared" si="5"/>
        <v>375.55200000000002</v>
      </c>
      <c r="S33">
        <f t="shared" si="6"/>
        <v>547.70100000000002</v>
      </c>
      <c r="T33" s="5"/>
      <c r="AJ33" s="5"/>
      <c r="AZ33" s="5"/>
    </row>
    <row r="34" spans="2:52" x14ac:dyDescent="0.25">
      <c r="B34">
        <v>22</v>
      </c>
      <c r="C34">
        <v>635116</v>
      </c>
      <c r="D34">
        <v>858041</v>
      </c>
      <c r="E34">
        <v>1069008</v>
      </c>
      <c r="F34">
        <v>1284398</v>
      </c>
      <c r="G34">
        <v>1484541</v>
      </c>
      <c r="I34">
        <v>22</v>
      </c>
      <c r="J34">
        <v>64026</v>
      </c>
      <c r="K34">
        <v>249949</v>
      </c>
      <c r="L34">
        <v>536437</v>
      </c>
      <c r="M34">
        <v>821133</v>
      </c>
      <c r="N34">
        <v>1112249</v>
      </c>
      <c r="O34">
        <f t="shared" si="2"/>
        <v>64.025999999999996</v>
      </c>
      <c r="P34">
        <f t="shared" si="3"/>
        <v>249.94900000000001</v>
      </c>
      <c r="Q34">
        <f t="shared" si="4"/>
        <v>536.43700000000001</v>
      </c>
      <c r="R34">
        <f t="shared" si="5"/>
        <v>821.13300000000004</v>
      </c>
      <c r="S34">
        <f t="shared" si="6"/>
        <v>1112.249</v>
      </c>
      <c r="T34" s="5"/>
      <c r="AJ34" s="5"/>
      <c r="AZ34" s="5"/>
    </row>
    <row r="35" spans="2:52" x14ac:dyDescent="0.25">
      <c r="B35">
        <v>23</v>
      </c>
      <c r="C35">
        <v>2163964</v>
      </c>
      <c r="D35">
        <v>2900912</v>
      </c>
      <c r="E35">
        <v>3717757</v>
      </c>
      <c r="F35">
        <v>4538565</v>
      </c>
      <c r="G35">
        <v>5267712</v>
      </c>
      <c r="I35">
        <v>23</v>
      </c>
      <c r="J35">
        <v>149967</v>
      </c>
      <c r="K35">
        <v>398383</v>
      </c>
      <c r="L35">
        <v>733677</v>
      </c>
      <c r="M35">
        <v>1395718</v>
      </c>
      <c r="N35">
        <v>2213678</v>
      </c>
      <c r="O35">
        <f t="shared" si="2"/>
        <v>149.96700000000001</v>
      </c>
      <c r="P35">
        <f t="shared" si="3"/>
        <v>398.38299999999998</v>
      </c>
      <c r="Q35">
        <f t="shared" si="4"/>
        <v>733.67700000000002</v>
      </c>
      <c r="R35">
        <f t="shared" si="5"/>
        <v>1395.7180000000001</v>
      </c>
      <c r="S35">
        <f t="shared" si="6"/>
        <v>2213.6779999999999</v>
      </c>
      <c r="T35" s="5"/>
      <c r="AJ35" s="5"/>
      <c r="AZ35" s="5"/>
    </row>
    <row r="36" spans="2:52" x14ac:dyDescent="0.25">
      <c r="B36">
        <v>24</v>
      </c>
      <c r="C36">
        <v>1001597</v>
      </c>
      <c r="D36">
        <v>1376379</v>
      </c>
      <c r="E36">
        <v>1755064</v>
      </c>
      <c r="F36">
        <v>2093682</v>
      </c>
      <c r="G36">
        <v>2348065</v>
      </c>
      <c r="I36">
        <v>24</v>
      </c>
      <c r="J36">
        <v>2125</v>
      </c>
      <c r="K36">
        <v>182886</v>
      </c>
      <c r="L36">
        <v>521925</v>
      </c>
      <c r="M36">
        <v>1058473</v>
      </c>
      <c r="N36">
        <v>1692614</v>
      </c>
      <c r="O36">
        <f t="shared" si="2"/>
        <v>2.125</v>
      </c>
      <c r="P36">
        <f t="shared" si="3"/>
        <v>182.886</v>
      </c>
      <c r="Q36">
        <f t="shared" si="4"/>
        <v>521.92499999999995</v>
      </c>
      <c r="R36">
        <f t="shared" si="5"/>
        <v>1058.473</v>
      </c>
      <c r="S36">
        <f t="shared" si="6"/>
        <v>1692.614</v>
      </c>
      <c r="T36" s="5"/>
      <c r="AJ36" s="5"/>
      <c r="AZ36" s="5"/>
    </row>
    <row r="37" spans="2:52" x14ac:dyDescent="0.25">
      <c r="B37">
        <v>25</v>
      </c>
      <c r="C37">
        <v>99586</v>
      </c>
      <c r="D37">
        <v>133572</v>
      </c>
      <c r="E37">
        <v>154878</v>
      </c>
      <c r="F37">
        <v>179374</v>
      </c>
      <c r="G37">
        <v>203871</v>
      </c>
      <c r="I37">
        <v>25</v>
      </c>
      <c r="J37">
        <v>0</v>
      </c>
      <c r="K37">
        <v>121087</v>
      </c>
      <c r="L37">
        <v>138068</v>
      </c>
      <c r="M37">
        <v>157547</v>
      </c>
      <c r="N37">
        <v>176609</v>
      </c>
      <c r="O37">
        <f t="shared" si="2"/>
        <v>0</v>
      </c>
      <c r="P37">
        <f t="shared" si="3"/>
        <v>121.087</v>
      </c>
      <c r="Q37">
        <f t="shared" si="4"/>
        <v>138.06800000000001</v>
      </c>
      <c r="R37">
        <f t="shared" si="5"/>
        <v>157.547</v>
      </c>
      <c r="S37">
        <f t="shared" si="6"/>
        <v>176.60900000000001</v>
      </c>
      <c r="T37" s="5"/>
      <c r="AJ37" s="5"/>
      <c r="AZ37" s="5"/>
    </row>
    <row r="38" spans="2:52" x14ac:dyDescent="0.25">
      <c r="B38">
        <v>26</v>
      </c>
      <c r="C38">
        <v>199112</v>
      </c>
      <c r="D38">
        <v>238136</v>
      </c>
      <c r="E38">
        <v>275924</v>
      </c>
      <c r="F38">
        <v>305160</v>
      </c>
      <c r="G38">
        <v>324678</v>
      </c>
      <c r="I38">
        <v>26</v>
      </c>
      <c r="J38">
        <v>194077</v>
      </c>
      <c r="K38">
        <v>235844</v>
      </c>
      <c r="L38">
        <v>273560</v>
      </c>
      <c r="M38">
        <v>303348</v>
      </c>
      <c r="N38">
        <v>322969</v>
      </c>
      <c r="O38">
        <f t="shared" si="2"/>
        <v>194.077</v>
      </c>
      <c r="P38">
        <f t="shared" si="3"/>
        <v>235.84399999999999</v>
      </c>
      <c r="Q38">
        <f t="shared" si="4"/>
        <v>273.56</v>
      </c>
      <c r="R38">
        <f t="shared" si="5"/>
        <v>303.34800000000001</v>
      </c>
      <c r="S38">
        <f t="shared" si="6"/>
        <v>322.96899999999999</v>
      </c>
      <c r="T38" s="5"/>
      <c r="AJ38" s="5"/>
      <c r="AZ38" s="5"/>
    </row>
    <row r="39" spans="2:52" x14ac:dyDescent="0.25">
      <c r="B39">
        <v>27</v>
      </c>
      <c r="C39">
        <v>980993</v>
      </c>
      <c r="D39">
        <v>1222125</v>
      </c>
      <c r="E39">
        <v>1457061</v>
      </c>
      <c r="F39">
        <v>1670427</v>
      </c>
      <c r="G39">
        <v>1842847</v>
      </c>
      <c r="I39">
        <v>27</v>
      </c>
      <c r="J39">
        <v>314689</v>
      </c>
      <c r="K39">
        <v>542093</v>
      </c>
      <c r="L39">
        <v>814391</v>
      </c>
      <c r="M39">
        <v>1106545</v>
      </c>
      <c r="N39">
        <v>1393181</v>
      </c>
      <c r="O39">
        <f t="shared" si="2"/>
        <v>314.68900000000002</v>
      </c>
      <c r="P39">
        <f t="shared" si="3"/>
        <v>542.09299999999996</v>
      </c>
      <c r="Q39">
        <f t="shared" si="4"/>
        <v>814.39099999999996</v>
      </c>
      <c r="R39">
        <f t="shared" si="5"/>
        <v>1106.5450000000001</v>
      </c>
      <c r="S39">
        <f t="shared" si="6"/>
        <v>1393.181</v>
      </c>
      <c r="T39" s="5"/>
      <c r="AJ39" s="5"/>
      <c r="AZ39" s="5"/>
    </row>
    <row r="40" spans="2:52" x14ac:dyDescent="0.25">
      <c r="B40">
        <v>28</v>
      </c>
      <c r="C40">
        <v>931438</v>
      </c>
      <c r="D40">
        <v>1136367</v>
      </c>
      <c r="E40">
        <v>1345968</v>
      </c>
      <c r="F40">
        <v>1525243</v>
      </c>
      <c r="G40">
        <v>1662806</v>
      </c>
      <c r="I40">
        <v>28</v>
      </c>
      <c r="J40">
        <v>508492</v>
      </c>
      <c r="K40">
        <v>679533</v>
      </c>
      <c r="L40">
        <v>829540</v>
      </c>
      <c r="M40">
        <v>1079900</v>
      </c>
      <c r="N40">
        <v>1296416</v>
      </c>
      <c r="O40">
        <f t="shared" si="2"/>
        <v>508.49200000000002</v>
      </c>
      <c r="P40">
        <f t="shared" si="3"/>
        <v>679.53300000000002</v>
      </c>
      <c r="Q40">
        <f t="shared" si="4"/>
        <v>829.54</v>
      </c>
      <c r="R40">
        <f t="shared" si="5"/>
        <v>1079.9000000000001</v>
      </c>
      <c r="S40">
        <f t="shared" si="6"/>
        <v>1296.4159999999999</v>
      </c>
      <c r="T40" s="5"/>
      <c r="AJ40" s="5"/>
      <c r="AZ40" s="5"/>
    </row>
    <row r="41" spans="2:52" x14ac:dyDescent="0.25">
      <c r="B41">
        <v>29</v>
      </c>
      <c r="C41">
        <v>7365656</v>
      </c>
      <c r="D41">
        <v>8942795</v>
      </c>
      <c r="E41">
        <v>10551672</v>
      </c>
      <c r="F41">
        <v>12164215</v>
      </c>
      <c r="G41">
        <v>13379751</v>
      </c>
      <c r="I41">
        <v>29</v>
      </c>
      <c r="J41">
        <v>3305689</v>
      </c>
      <c r="K41">
        <v>4701563</v>
      </c>
      <c r="L41">
        <v>5799687</v>
      </c>
      <c r="M41">
        <v>7363285</v>
      </c>
      <c r="N41">
        <v>9568398</v>
      </c>
      <c r="O41">
        <f t="shared" si="2"/>
        <v>3305.6889999999999</v>
      </c>
      <c r="P41">
        <f t="shared" si="3"/>
        <v>4701.5630000000001</v>
      </c>
      <c r="Q41">
        <f t="shared" si="4"/>
        <v>5799.6869999999999</v>
      </c>
      <c r="R41">
        <f t="shared" si="5"/>
        <v>7363.2849999999999</v>
      </c>
      <c r="S41">
        <f t="shared" si="6"/>
        <v>9568.3979999999992</v>
      </c>
      <c r="T41" s="5"/>
      <c r="AJ41" s="5"/>
      <c r="AZ41" s="5"/>
    </row>
    <row r="42" spans="2:52" x14ac:dyDescent="0.25">
      <c r="B42">
        <v>30</v>
      </c>
      <c r="C42">
        <v>539512</v>
      </c>
      <c r="D42">
        <v>718778</v>
      </c>
      <c r="E42">
        <v>865701</v>
      </c>
      <c r="F42">
        <v>935582</v>
      </c>
      <c r="G42">
        <v>961652</v>
      </c>
      <c r="I42">
        <v>30</v>
      </c>
      <c r="J42">
        <v>63360</v>
      </c>
      <c r="K42">
        <v>99817</v>
      </c>
      <c r="L42">
        <v>290781</v>
      </c>
      <c r="M42">
        <v>610902</v>
      </c>
      <c r="N42">
        <v>889545</v>
      </c>
      <c r="O42">
        <f t="shared" si="2"/>
        <v>63.36</v>
      </c>
      <c r="P42">
        <f t="shared" si="3"/>
        <v>99.816999999999993</v>
      </c>
      <c r="Q42">
        <f t="shared" si="4"/>
        <v>290.78100000000001</v>
      </c>
      <c r="R42">
        <f t="shared" si="5"/>
        <v>610.90200000000004</v>
      </c>
      <c r="S42">
        <f t="shared" si="6"/>
        <v>889.54499999999996</v>
      </c>
      <c r="T42" s="5"/>
      <c r="AJ42" s="5"/>
      <c r="AZ42" s="5"/>
    </row>
    <row r="43" spans="2:52" x14ac:dyDescent="0.25">
      <c r="B43">
        <v>31</v>
      </c>
      <c r="C43">
        <v>4884933</v>
      </c>
      <c r="D43">
        <v>6407645</v>
      </c>
      <c r="E43">
        <v>7623305</v>
      </c>
      <c r="F43">
        <v>8440460</v>
      </c>
      <c r="G43">
        <v>9114785</v>
      </c>
      <c r="I43">
        <v>31</v>
      </c>
      <c r="J43">
        <v>743917</v>
      </c>
      <c r="K43">
        <v>1228178</v>
      </c>
      <c r="L43">
        <v>2774354</v>
      </c>
      <c r="M43">
        <v>4704477</v>
      </c>
      <c r="N43">
        <v>6065451</v>
      </c>
      <c r="O43">
        <f t="shared" si="2"/>
        <v>743.91700000000003</v>
      </c>
      <c r="P43">
        <f t="shared" si="3"/>
        <v>1228.1780000000001</v>
      </c>
      <c r="Q43">
        <f t="shared" si="4"/>
        <v>2774.3539999999998</v>
      </c>
      <c r="R43">
        <f t="shared" si="5"/>
        <v>4704.4769999999999</v>
      </c>
      <c r="S43">
        <f t="shared" si="6"/>
        <v>6065.451</v>
      </c>
      <c r="T43" s="5"/>
      <c r="AJ43" s="5"/>
      <c r="AZ43" s="5"/>
    </row>
    <row r="44" spans="2:52" x14ac:dyDescent="0.25">
      <c r="B44">
        <v>32</v>
      </c>
      <c r="C44">
        <v>1556154</v>
      </c>
      <c r="D44">
        <v>1935833</v>
      </c>
      <c r="E44">
        <v>2259373</v>
      </c>
      <c r="F44">
        <v>2571564</v>
      </c>
      <c r="G44">
        <v>2746023</v>
      </c>
      <c r="I44">
        <v>32</v>
      </c>
      <c r="J44">
        <v>701103</v>
      </c>
      <c r="K44">
        <v>1015400</v>
      </c>
      <c r="L44">
        <v>1238740</v>
      </c>
      <c r="M44">
        <v>1504715</v>
      </c>
      <c r="N44">
        <v>1944934</v>
      </c>
      <c r="O44">
        <f t="shared" si="2"/>
        <v>701.10299999999995</v>
      </c>
      <c r="P44">
        <f t="shared" si="3"/>
        <v>1015.4</v>
      </c>
      <c r="Q44">
        <f t="shared" si="4"/>
        <v>1238.74</v>
      </c>
      <c r="R44">
        <f t="shared" si="5"/>
        <v>1504.7149999999999</v>
      </c>
      <c r="S44">
        <f t="shared" si="6"/>
        <v>1944.934</v>
      </c>
      <c r="T44" s="5"/>
      <c r="AJ44" s="5"/>
      <c r="AZ44" s="5"/>
    </row>
    <row r="45" spans="2:52" x14ac:dyDescent="0.25">
      <c r="B45">
        <v>33</v>
      </c>
      <c r="C45">
        <v>1003242</v>
      </c>
      <c r="D45">
        <v>1316730</v>
      </c>
      <c r="E45">
        <v>1669334</v>
      </c>
      <c r="F45">
        <v>2048641</v>
      </c>
      <c r="G45">
        <v>2435922</v>
      </c>
      <c r="I45">
        <v>33</v>
      </c>
      <c r="J45">
        <v>229155</v>
      </c>
      <c r="K45">
        <v>402643</v>
      </c>
      <c r="L45">
        <v>523800</v>
      </c>
      <c r="M45">
        <v>749519</v>
      </c>
      <c r="N45">
        <v>944863</v>
      </c>
      <c r="O45">
        <f t="shared" si="2"/>
        <v>229.155</v>
      </c>
      <c r="P45">
        <f t="shared" si="3"/>
        <v>402.64299999999997</v>
      </c>
      <c r="Q45">
        <f t="shared" si="4"/>
        <v>523.79999999999995</v>
      </c>
      <c r="R45">
        <f t="shared" si="5"/>
        <v>749.51900000000001</v>
      </c>
      <c r="S45">
        <f t="shared" si="6"/>
        <v>944.86300000000006</v>
      </c>
      <c r="T45" s="5"/>
      <c r="AJ45" s="5"/>
      <c r="AZ45" s="5"/>
    </row>
    <row r="46" spans="2:52" x14ac:dyDescent="0.25">
      <c r="B46">
        <v>34</v>
      </c>
      <c r="C46">
        <v>88591</v>
      </c>
      <c r="D46">
        <v>123646</v>
      </c>
      <c r="E46">
        <v>166076</v>
      </c>
      <c r="F46">
        <v>215253</v>
      </c>
      <c r="G46">
        <v>268424</v>
      </c>
      <c r="I46">
        <v>34</v>
      </c>
      <c r="J46">
        <v>0</v>
      </c>
      <c r="K46">
        <v>0</v>
      </c>
      <c r="L46">
        <v>0</v>
      </c>
      <c r="M46">
        <v>0</v>
      </c>
      <c r="N46">
        <v>0</v>
      </c>
      <c r="O46">
        <f t="shared" si="2"/>
        <v>0</v>
      </c>
      <c r="P46">
        <f t="shared" si="3"/>
        <v>0</v>
      </c>
      <c r="Q46">
        <f t="shared" si="4"/>
        <v>0</v>
      </c>
      <c r="R46">
        <f t="shared" si="5"/>
        <v>0</v>
      </c>
      <c r="S46">
        <f t="shared" si="6"/>
        <v>0</v>
      </c>
      <c r="T46" s="5"/>
      <c r="AJ46" s="5"/>
      <c r="AZ46" s="5"/>
    </row>
    <row r="47" spans="2:52" x14ac:dyDescent="0.25">
      <c r="B47">
        <v>35</v>
      </c>
      <c r="C47">
        <v>2127260</v>
      </c>
      <c r="D47">
        <v>2935870</v>
      </c>
      <c r="E47">
        <v>3862467</v>
      </c>
      <c r="F47">
        <v>4845848</v>
      </c>
      <c r="G47">
        <v>5809528</v>
      </c>
      <c r="I47">
        <v>35</v>
      </c>
      <c r="J47">
        <v>81108</v>
      </c>
      <c r="K47">
        <v>243980</v>
      </c>
      <c r="L47">
        <v>512758</v>
      </c>
      <c r="M47">
        <v>1023139</v>
      </c>
      <c r="N47">
        <v>1637828</v>
      </c>
      <c r="O47">
        <f t="shared" si="2"/>
        <v>81.108000000000004</v>
      </c>
      <c r="P47">
        <f t="shared" si="3"/>
        <v>243.98</v>
      </c>
      <c r="Q47">
        <f t="shared" si="4"/>
        <v>512.75800000000004</v>
      </c>
      <c r="R47">
        <f t="shared" si="5"/>
        <v>1023.139</v>
      </c>
      <c r="S47">
        <f t="shared" si="6"/>
        <v>1637.828</v>
      </c>
      <c r="T47" s="5"/>
      <c r="AJ47" s="5"/>
      <c r="AZ47" s="5"/>
    </row>
    <row r="48" spans="2:52" x14ac:dyDescent="0.25">
      <c r="B48">
        <v>36</v>
      </c>
      <c r="C48">
        <v>214309</v>
      </c>
      <c r="D48">
        <v>299565</v>
      </c>
      <c r="E48">
        <v>398756</v>
      </c>
      <c r="F48">
        <v>500096</v>
      </c>
      <c r="G48">
        <v>571246</v>
      </c>
      <c r="I48">
        <v>36</v>
      </c>
      <c r="J48">
        <v>0</v>
      </c>
      <c r="K48">
        <v>7151</v>
      </c>
      <c r="L48">
        <v>27279</v>
      </c>
      <c r="M48">
        <v>87750</v>
      </c>
      <c r="N48">
        <v>232256</v>
      </c>
      <c r="O48">
        <f t="shared" si="2"/>
        <v>0</v>
      </c>
      <c r="P48">
        <f t="shared" si="3"/>
        <v>7.1509999999999998</v>
      </c>
      <c r="Q48">
        <f t="shared" si="4"/>
        <v>27.279</v>
      </c>
      <c r="R48">
        <f t="shared" si="5"/>
        <v>87.75</v>
      </c>
      <c r="S48">
        <f t="shared" si="6"/>
        <v>232.256</v>
      </c>
      <c r="T48" s="5"/>
      <c r="AJ48" s="5"/>
      <c r="AZ48" s="5"/>
    </row>
    <row r="49" spans="2:52" x14ac:dyDescent="0.25">
      <c r="B49">
        <v>37</v>
      </c>
      <c r="C49">
        <v>1386665</v>
      </c>
      <c r="D49">
        <v>1908347</v>
      </c>
      <c r="E49">
        <v>2500655</v>
      </c>
      <c r="F49">
        <v>3113330</v>
      </c>
      <c r="G49">
        <v>3675799</v>
      </c>
      <c r="I49">
        <v>37</v>
      </c>
      <c r="J49">
        <v>42564</v>
      </c>
      <c r="K49">
        <v>127600</v>
      </c>
      <c r="L49">
        <v>305056</v>
      </c>
      <c r="M49">
        <v>672867</v>
      </c>
      <c r="N49">
        <v>1179934</v>
      </c>
      <c r="O49">
        <f t="shared" si="2"/>
        <v>42.564</v>
      </c>
      <c r="P49">
        <f t="shared" si="3"/>
        <v>127.6</v>
      </c>
      <c r="Q49">
        <f t="shared" si="4"/>
        <v>305.05599999999998</v>
      </c>
      <c r="R49">
        <f t="shared" si="5"/>
        <v>672.86699999999996</v>
      </c>
      <c r="S49">
        <f t="shared" si="6"/>
        <v>1179.934</v>
      </c>
      <c r="T49" s="5"/>
      <c r="AJ49" s="5"/>
      <c r="AZ49" s="5"/>
    </row>
    <row r="50" spans="2:52" x14ac:dyDescent="0.25">
      <c r="B50">
        <v>38</v>
      </c>
      <c r="C50">
        <v>106635</v>
      </c>
      <c r="D50">
        <v>145121</v>
      </c>
      <c r="E50">
        <v>191673</v>
      </c>
      <c r="F50">
        <v>245570</v>
      </c>
      <c r="G50">
        <v>303418</v>
      </c>
      <c r="I50">
        <v>38</v>
      </c>
      <c r="J50">
        <v>0</v>
      </c>
      <c r="K50">
        <v>0</v>
      </c>
      <c r="L50">
        <v>0</v>
      </c>
      <c r="M50">
        <v>0</v>
      </c>
      <c r="N50">
        <v>0</v>
      </c>
      <c r="O50">
        <f t="shared" si="2"/>
        <v>0</v>
      </c>
      <c r="P50">
        <f t="shared" si="3"/>
        <v>0</v>
      </c>
      <c r="Q50">
        <f t="shared" si="4"/>
        <v>0</v>
      </c>
      <c r="R50">
        <f t="shared" si="5"/>
        <v>0</v>
      </c>
      <c r="S50">
        <f t="shared" si="6"/>
        <v>0</v>
      </c>
      <c r="T50" s="5"/>
      <c r="AJ50" s="5"/>
      <c r="AZ50" s="5"/>
    </row>
    <row r="51" spans="2:52" x14ac:dyDescent="0.25">
      <c r="B51">
        <v>39</v>
      </c>
      <c r="C51">
        <v>145401</v>
      </c>
      <c r="D51">
        <v>199206</v>
      </c>
      <c r="E51">
        <v>261068</v>
      </c>
      <c r="F51">
        <v>333536</v>
      </c>
      <c r="G51">
        <v>411079</v>
      </c>
      <c r="I51">
        <v>39</v>
      </c>
      <c r="J51">
        <v>0</v>
      </c>
      <c r="K51">
        <v>0</v>
      </c>
      <c r="L51">
        <v>17794</v>
      </c>
      <c r="M51">
        <v>21277</v>
      </c>
      <c r="N51">
        <v>24757</v>
      </c>
      <c r="O51">
        <f t="shared" si="2"/>
        <v>0</v>
      </c>
      <c r="P51">
        <f t="shared" si="3"/>
        <v>0</v>
      </c>
      <c r="Q51">
        <f t="shared" si="4"/>
        <v>17.794</v>
      </c>
      <c r="R51">
        <f t="shared" si="5"/>
        <v>21.277000000000001</v>
      </c>
      <c r="S51">
        <f t="shared" si="6"/>
        <v>24.757000000000001</v>
      </c>
      <c r="T51" s="5"/>
      <c r="AJ51" s="5"/>
      <c r="AZ51" s="5"/>
    </row>
    <row r="52" spans="2:52" x14ac:dyDescent="0.25">
      <c r="B52">
        <v>40</v>
      </c>
      <c r="C52">
        <v>450621</v>
      </c>
      <c r="D52">
        <v>555942</v>
      </c>
      <c r="E52">
        <v>632820</v>
      </c>
      <c r="F52">
        <v>718996</v>
      </c>
      <c r="G52">
        <v>803526</v>
      </c>
      <c r="I52">
        <v>40</v>
      </c>
      <c r="J52">
        <v>200524</v>
      </c>
      <c r="K52">
        <v>532544</v>
      </c>
      <c r="L52">
        <v>619690</v>
      </c>
      <c r="M52">
        <v>710037</v>
      </c>
      <c r="N52">
        <v>793997</v>
      </c>
      <c r="O52">
        <f t="shared" si="2"/>
        <v>200.524</v>
      </c>
      <c r="P52">
        <f t="shared" si="3"/>
        <v>532.54399999999998</v>
      </c>
      <c r="Q52">
        <f t="shared" si="4"/>
        <v>619.69000000000005</v>
      </c>
      <c r="R52">
        <f t="shared" si="5"/>
        <v>710.03700000000003</v>
      </c>
      <c r="S52">
        <f t="shared" si="6"/>
        <v>793.99699999999996</v>
      </c>
      <c r="T52" s="5"/>
      <c r="AJ52" s="5"/>
      <c r="AZ52" s="5"/>
    </row>
    <row r="53" spans="2:52" x14ac:dyDescent="0.25">
      <c r="B53">
        <v>41</v>
      </c>
      <c r="C53">
        <v>997990</v>
      </c>
      <c r="D53">
        <v>1342684</v>
      </c>
      <c r="E53">
        <v>1665313</v>
      </c>
      <c r="F53">
        <v>1975107</v>
      </c>
      <c r="G53">
        <v>2148096</v>
      </c>
      <c r="I53">
        <v>41</v>
      </c>
      <c r="J53">
        <v>44289</v>
      </c>
      <c r="K53">
        <v>76369</v>
      </c>
      <c r="L53">
        <v>222554</v>
      </c>
      <c r="M53">
        <v>358861</v>
      </c>
      <c r="N53">
        <v>683828</v>
      </c>
      <c r="O53">
        <f t="shared" si="2"/>
        <v>44.289000000000001</v>
      </c>
      <c r="P53">
        <f t="shared" si="3"/>
        <v>76.369</v>
      </c>
      <c r="Q53">
        <f t="shared" si="4"/>
        <v>222.554</v>
      </c>
      <c r="R53">
        <f t="shared" si="5"/>
        <v>358.86099999999999</v>
      </c>
      <c r="S53">
        <f t="shared" si="6"/>
        <v>683.82799999999997</v>
      </c>
      <c r="T53" s="5"/>
      <c r="AJ53" s="5"/>
      <c r="AZ53" s="5"/>
    </row>
    <row r="54" spans="2:52" x14ac:dyDescent="0.25">
      <c r="B54">
        <v>42</v>
      </c>
      <c r="C54">
        <v>1232144</v>
      </c>
      <c r="D54">
        <v>1662190</v>
      </c>
      <c r="E54">
        <v>1966264</v>
      </c>
      <c r="F54">
        <v>2189057</v>
      </c>
      <c r="G54">
        <v>2367474</v>
      </c>
      <c r="I54">
        <v>42</v>
      </c>
      <c r="J54">
        <v>22929</v>
      </c>
      <c r="K54">
        <v>217286</v>
      </c>
      <c r="L54">
        <v>744789</v>
      </c>
      <c r="M54">
        <v>1188989</v>
      </c>
      <c r="N54">
        <v>1510995</v>
      </c>
      <c r="O54">
        <f t="shared" si="2"/>
        <v>22.928999999999998</v>
      </c>
      <c r="P54">
        <f t="shared" si="3"/>
        <v>217.286</v>
      </c>
      <c r="Q54">
        <f t="shared" si="4"/>
        <v>744.78899999999999</v>
      </c>
      <c r="R54">
        <f t="shared" si="5"/>
        <v>1188.989</v>
      </c>
      <c r="S54">
        <f t="shared" si="6"/>
        <v>1510.9949999999999</v>
      </c>
      <c r="T54" s="5"/>
      <c r="AJ54" s="5"/>
      <c r="AZ54" s="5"/>
    </row>
    <row r="55" spans="2:52" x14ac:dyDescent="0.25">
      <c r="B55">
        <v>43</v>
      </c>
      <c r="C55">
        <v>2618097</v>
      </c>
      <c r="D55">
        <v>3330311</v>
      </c>
      <c r="E55">
        <v>3887491</v>
      </c>
      <c r="F55">
        <v>4462995</v>
      </c>
      <c r="G55">
        <v>4826714</v>
      </c>
      <c r="I55">
        <v>43</v>
      </c>
      <c r="J55">
        <v>747135</v>
      </c>
      <c r="K55">
        <v>1644103</v>
      </c>
      <c r="L55">
        <v>2123163</v>
      </c>
      <c r="M55">
        <v>2521366</v>
      </c>
      <c r="N55">
        <v>3217464</v>
      </c>
      <c r="O55">
        <f t="shared" si="2"/>
        <v>747.13499999999999</v>
      </c>
      <c r="P55">
        <f t="shared" si="3"/>
        <v>1644.1030000000001</v>
      </c>
      <c r="Q55">
        <f t="shared" si="4"/>
        <v>2123.163</v>
      </c>
      <c r="R55">
        <f t="shared" si="5"/>
        <v>2521.366</v>
      </c>
      <c r="S55">
        <f t="shared" si="6"/>
        <v>3217.4639999999999</v>
      </c>
      <c r="T55" s="5"/>
      <c r="AJ55" s="5"/>
      <c r="AZ55" s="5"/>
    </row>
    <row r="56" spans="2:52" x14ac:dyDescent="0.25">
      <c r="B56">
        <v>44</v>
      </c>
      <c r="C56">
        <v>233932</v>
      </c>
      <c r="D56">
        <v>304177</v>
      </c>
      <c r="E56">
        <v>348411</v>
      </c>
      <c r="F56">
        <v>399054</v>
      </c>
      <c r="G56">
        <v>440920</v>
      </c>
      <c r="I56">
        <v>44</v>
      </c>
      <c r="J56">
        <v>34813</v>
      </c>
      <c r="K56">
        <v>291424</v>
      </c>
      <c r="L56">
        <v>332029</v>
      </c>
      <c r="M56">
        <v>378741</v>
      </c>
      <c r="N56">
        <v>440920</v>
      </c>
      <c r="O56">
        <f t="shared" si="2"/>
        <v>34.813000000000002</v>
      </c>
      <c r="P56">
        <f t="shared" si="3"/>
        <v>291.42399999999998</v>
      </c>
      <c r="Q56">
        <f t="shared" si="4"/>
        <v>332.029</v>
      </c>
      <c r="R56">
        <f t="shared" si="5"/>
        <v>378.74099999999999</v>
      </c>
      <c r="S56">
        <f t="shared" si="6"/>
        <v>440.92</v>
      </c>
      <c r="T56" s="5"/>
      <c r="AJ56" s="5"/>
      <c r="AZ56" s="5"/>
    </row>
    <row r="57" spans="2:52" x14ac:dyDescent="0.25">
      <c r="B57">
        <v>45</v>
      </c>
      <c r="C57">
        <v>965133</v>
      </c>
      <c r="D57">
        <v>1249027</v>
      </c>
      <c r="E57">
        <v>1516077</v>
      </c>
      <c r="F57">
        <v>1759255</v>
      </c>
      <c r="G57">
        <v>1924286</v>
      </c>
      <c r="I57">
        <v>45</v>
      </c>
      <c r="J57">
        <v>160608</v>
      </c>
      <c r="K57">
        <v>411599</v>
      </c>
      <c r="L57">
        <v>507825</v>
      </c>
      <c r="M57">
        <v>694503</v>
      </c>
      <c r="N57">
        <v>949926</v>
      </c>
      <c r="O57">
        <f t="shared" si="2"/>
        <v>160.608</v>
      </c>
      <c r="P57">
        <f t="shared" si="3"/>
        <v>411.59899999999999</v>
      </c>
      <c r="Q57">
        <f t="shared" si="4"/>
        <v>507.82499999999999</v>
      </c>
      <c r="R57">
        <f t="shared" si="5"/>
        <v>694.50300000000004</v>
      </c>
      <c r="S57">
        <f t="shared" si="6"/>
        <v>949.92600000000004</v>
      </c>
      <c r="T57" s="5"/>
      <c r="AJ57" s="5"/>
      <c r="AZ57" s="5"/>
    </row>
    <row r="58" spans="2:52" x14ac:dyDescent="0.25">
      <c r="B58">
        <v>46</v>
      </c>
      <c r="C58">
        <v>190014</v>
      </c>
      <c r="D58">
        <v>225406</v>
      </c>
      <c r="E58">
        <v>256947</v>
      </c>
      <c r="F58">
        <v>292887</v>
      </c>
      <c r="G58">
        <v>328066</v>
      </c>
      <c r="I58">
        <v>46</v>
      </c>
      <c r="J58">
        <v>129966</v>
      </c>
      <c r="K58">
        <v>222876</v>
      </c>
      <c r="L58">
        <v>254558</v>
      </c>
      <c r="M58">
        <v>290517</v>
      </c>
      <c r="N58">
        <v>325445</v>
      </c>
      <c r="O58">
        <f t="shared" si="2"/>
        <v>129.96600000000001</v>
      </c>
      <c r="P58">
        <f t="shared" si="3"/>
        <v>222.876</v>
      </c>
      <c r="Q58">
        <f t="shared" si="4"/>
        <v>254.55799999999999</v>
      </c>
      <c r="R58">
        <f t="shared" si="5"/>
        <v>290.517</v>
      </c>
      <c r="S58">
        <f t="shared" si="6"/>
        <v>325.44499999999999</v>
      </c>
      <c r="T58" s="5"/>
      <c r="AJ58" s="5"/>
      <c r="AZ58" s="5"/>
    </row>
    <row r="59" spans="2:52" x14ac:dyDescent="0.25">
      <c r="B59">
        <v>47</v>
      </c>
      <c r="C59">
        <v>33675</v>
      </c>
      <c r="D59">
        <v>42418</v>
      </c>
      <c r="E59">
        <v>53737</v>
      </c>
      <c r="F59">
        <v>65832</v>
      </c>
      <c r="G59">
        <v>61885</v>
      </c>
      <c r="I59">
        <v>47</v>
      </c>
      <c r="J59">
        <v>0</v>
      </c>
      <c r="K59">
        <v>0</v>
      </c>
      <c r="L59">
        <v>0</v>
      </c>
      <c r="M59">
        <v>0</v>
      </c>
      <c r="N59">
        <v>32388</v>
      </c>
      <c r="O59">
        <f t="shared" si="2"/>
        <v>0</v>
      </c>
      <c r="P59">
        <f t="shared" si="3"/>
        <v>0</v>
      </c>
      <c r="Q59">
        <f t="shared" si="4"/>
        <v>0</v>
      </c>
      <c r="R59">
        <f t="shared" si="5"/>
        <v>0</v>
      </c>
      <c r="S59">
        <f t="shared" si="6"/>
        <v>32.387999999999998</v>
      </c>
      <c r="T59" s="5"/>
      <c r="AJ59" s="5"/>
      <c r="AZ59" s="5"/>
    </row>
    <row r="60" spans="2:52" x14ac:dyDescent="0.25">
      <c r="B60">
        <v>48</v>
      </c>
      <c r="C60">
        <v>1209692</v>
      </c>
      <c r="D60">
        <v>1451596</v>
      </c>
      <c r="E60">
        <v>1685674</v>
      </c>
      <c r="F60">
        <v>1875429</v>
      </c>
      <c r="G60">
        <v>2099601</v>
      </c>
      <c r="I60">
        <v>48</v>
      </c>
      <c r="J60">
        <v>770962</v>
      </c>
      <c r="K60">
        <v>929681</v>
      </c>
      <c r="L60">
        <v>1388622</v>
      </c>
      <c r="M60">
        <v>1820697</v>
      </c>
      <c r="N60">
        <v>2040324</v>
      </c>
      <c r="O60">
        <f t="shared" si="2"/>
        <v>770.96199999999999</v>
      </c>
      <c r="P60">
        <f t="shared" si="3"/>
        <v>929.68100000000004</v>
      </c>
      <c r="Q60">
        <f t="shared" si="4"/>
        <v>1388.6220000000001</v>
      </c>
      <c r="R60">
        <f t="shared" si="5"/>
        <v>1820.6969999999999</v>
      </c>
      <c r="S60">
        <f t="shared" si="6"/>
        <v>2040.3240000000001</v>
      </c>
      <c r="T60" s="5"/>
      <c r="AJ60" s="5"/>
      <c r="AZ60" s="5"/>
    </row>
    <row r="61" spans="2:52" x14ac:dyDescent="0.25">
      <c r="B61">
        <v>49</v>
      </c>
      <c r="C61">
        <v>336326</v>
      </c>
      <c r="D61">
        <v>376418</v>
      </c>
      <c r="E61">
        <v>429126</v>
      </c>
      <c r="F61">
        <v>489775</v>
      </c>
      <c r="G61">
        <v>549567</v>
      </c>
      <c r="I61">
        <v>49</v>
      </c>
      <c r="J61">
        <v>335860</v>
      </c>
      <c r="K61">
        <v>375839</v>
      </c>
      <c r="L61">
        <v>429126</v>
      </c>
      <c r="M61">
        <v>489775</v>
      </c>
      <c r="N61">
        <v>549567</v>
      </c>
      <c r="O61">
        <f t="shared" si="2"/>
        <v>335.86</v>
      </c>
      <c r="P61">
        <f t="shared" si="3"/>
        <v>375.839</v>
      </c>
      <c r="Q61">
        <f t="shared" si="4"/>
        <v>429.12599999999998</v>
      </c>
      <c r="R61">
        <f t="shared" si="5"/>
        <v>489.77499999999998</v>
      </c>
      <c r="S61">
        <f t="shared" si="6"/>
        <v>549.56700000000001</v>
      </c>
      <c r="T61" s="5"/>
      <c r="AJ61" s="5"/>
      <c r="AZ61" s="5"/>
    </row>
    <row r="62" spans="2:52" x14ac:dyDescent="0.25">
      <c r="B62">
        <v>50</v>
      </c>
      <c r="C62">
        <v>720856</v>
      </c>
      <c r="D62">
        <v>825906</v>
      </c>
      <c r="E62">
        <v>940136</v>
      </c>
      <c r="F62">
        <v>1072659</v>
      </c>
      <c r="G62">
        <v>1202707</v>
      </c>
      <c r="I62">
        <v>50</v>
      </c>
      <c r="J62">
        <v>643633</v>
      </c>
      <c r="K62">
        <v>750329</v>
      </c>
      <c r="L62">
        <v>940136</v>
      </c>
      <c r="M62">
        <v>1072659</v>
      </c>
      <c r="N62">
        <v>1202707</v>
      </c>
      <c r="O62">
        <f t="shared" si="2"/>
        <v>643.63300000000004</v>
      </c>
      <c r="P62">
        <f t="shared" si="3"/>
        <v>750.32899999999995</v>
      </c>
      <c r="Q62">
        <f t="shared" si="4"/>
        <v>940.13599999999997</v>
      </c>
      <c r="R62">
        <f t="shared" si="5"/>
        <v>1072.6590000000001</v>
      </c>
      <c r="S62">
        <f t="shared" si="6"/>
        <v>1202.7070000000001</v>
      </c>
      <c r="T62" s="5"/>
      <c r="AJ62" s="5"/>
      <c r="AZ62" s="5"/>
    </row>
    <row r="63" spans="2:52" x14ac:dyDescent="0.25">
      <c r="B63">
        <v>51</v>
      </c>
      <c r="C63">
        <v>596288</v>
      </c>
      <c r="D63">
        <v>802862</v>
      </c>
      <c r="E63">
        <v>983002</v>
      </c>
      <c r="F63">
        <v>1181573</v>
      </c>
      <c r="G63">
        <v>1367803</v>
      </c>
      <c r="I63">
        <v>51</v>
      </c>
      <c r="J63">
        <v>0</v>
      </c>
      <c r="K63">
        <v>124673</v>
      </c>
      <c r="L63">
        <v>417545</v>
      </c>
      <c r="M63">
        <v>517014</v>
      </c>
      <c r="N63">
        <v>647778</v>
      </c>
      <c r="O63">
        <f t="shared" si="2"/>
        <v>0</v>
      </c>
      <c r="P63">
        <f t="shared" si="3"/>
        <v>124.673</v>
      </c>
      <c r="Q63">
        <f t="shared" si="4"/>
        <v>417.54500000000002</v>
      </c>
      <c r="R63">
        <f t="shared" si="5"/>
        <v>517.01400000000001</v>
      </c>
      <c r="S63">
        <f t="shared" si="6"/>
        <v>647.77800000000002</v>
      </c>
      <c r="T63" s="5"/>
      <c r="AJ63" s="5"/>
      <c r="AZ63" s="5"/>
    </row>
    <row r="64" spans="2:52" x14ac:dyDescent="0.25">
      <c r="B64">
        <v>52</v>
      </c>
      <c r="C64">
        <v>613208</v>
      </c>
      <c r="D64">
        <v>738927</v>
      </c>
      <c r="E64">
        <v>839195</v>
      </c>
      <c r="F64">
        <v>944060</v>
      </c>
      <c r="G64">
        <v>1015357</v>
      </c>
      <c r="I64">
        <v>52</v>
      </c>
      <c r="J64">
        <v>160575</v>
      </c>
      <c r="K64">
        <v>379119</v>
      </c>
      <c r="L64">
        <v>578723</v>
      </c>
      <c r="M64">
        <v>662922</v>
      </c>
      <c r="N64">
        <v>783433</v>
      </c>
      <c r="O64">
        <f t="shared" si="2"/>
        <v>160.57499999999999</v>
      </c>
      <c r="P64">
        <f t="shared" si="3"/>
        <v>379.11900000000003</v>
      </c>
      <c r="Q64">
        <f t="shared" si="4"/>
        <v>578.72299999999996</v>
      </c>
      <c r="R64">
        <f t="shared" si="5"/>
        <v>662.92200000000003</v>
      </c>
      <c r="S64">
        <f t="shared" si="6"/>
        <v>783.43299999999999</v>
      </c>
      <c r="T64" s="5"/>
      <c r="AJ64" s="5"/>
      <c r="AZ64" s="5"/>
    </row>
    <row r="65" spans="2:52" x14ac:dyDescent="0.25">
      <c r="B65">
        <v>53</v>
      </c>
      <c r="C65">
        <v>318838</v>
      </c>
      <c r="D65">
        <v>382155</v>
      </c>
      <c r="E65">
        <v>450111</v>
      </c>
      <c r="F65">
        <v>516898</v>
      </c>
      <c r="G65">
        <v>572840</v>
      </c>
      <c r="I65">
        <v>53</v>
      </c>
      <c r="J65">
        <v>4601</v>
      </c>
      <c r="K65">
        <v>95289</v>
      </c>
      <c r="L65">
        <v>113585</v>
      </c>
      <c r="M65">
        <v>131092</v>
      </c>
      <c r="N65">
        <v>147995</v>
      </c>
      <c r="O65">
        <f t="shared" si="2"/>
        <v>4.601</v>
      </c>
      <c r="P65">
        <f t="shared" si="3"/>
        <v>95.289000000000001</v>
      </c>
      <c r="Q65">
        <f t="shared" si="4"/>
        <v>113.58499999999999</v>
      </c>
      <c r="R65">
        <f t="shared" si="5"/>
        <v>131.09200000000001</v>
      </c>
      <c r="S65">
        <f t="shared" si="6"/>
        <v>147.995</v>
      </c>
      <c r="T65" s="5"/>
      <c r="AJ65" s="5"/>
      <c r="AZ65" s="5"/>
    </row>
    <row r="66" spans="2:52" x14ac:dyDescent="0.25">
      <c r="B66">
        <v>54</v>
      </c>
      <c r="C66">
        <v>174879</v>
      </c>
      <c r="D66">
        <v>191485</v>
      </c>
      <c r="E66">
        <v>213755</v>
      </c>
      <c r="F66">
        <v>225812</v>
      </c>
      <c r="G66">
        <v>231116</v>
      </c>
      <c r="I66">
        <v>54</v>
      </c>
      <c r="J66">
        <v>22591</v>
      </c>
      <c r="K66">
        <v>42903</v>
      </c>
      <c r="L66">
        <v>48917</v>
      </c>
      <c r="M66">
        <v>70253</v>
      </c>
      <c r="N66">
        <v>77357</v>
      </c>
      <c r="O66">
        <f t="shared" si="2"/>
        <v>22.591000000000001</v>
      </c>
      <c r="P66">
        <f t="shared" si="3"/>
        <v>42.902999999999999</v>
      </c>
      <c r="Q66">
        <f t="shared" si="4"/>
        <v>48.917000000000002</v>
      </c>
      <c r="R66">
        <f t="shared" si="5"/>
        <v>70.253</v>
      </c>
      <c r="S66">
        <f t="shared" si="6"/>
        <v>77.356999999999999</v>
      </c>
      <c r="T66" s="5"/>
      <c r="AJ66" s="5"/>
      <c r="AZ66" s="5"/>
    </row>
    <row r="67" spans="2:52" x14ac:dyDescent="0.25">
      <c r="B67">
        <v>55</v>
      </c>
      <c r="C67">
        <v>1032624</v>
      </c>
      <c r="D67">
        <v>1276749</v>
      </c>
      <c r="E67">
        <v>1536336</v>
      </c>
      <c r="F67">
        <v>1627270</v>
      </c>
      <c r="G67">
        <v>1804044</v>
      </c>
      <c r="I67">
        <v>55</v>
      </c>
      <c r="J67">
        <v>363347</v>
      </c>
      <c r="K67">
        <v>467759</v>
      </c>
      <c r="L67">
        <v>759237</v>
      </c>
      <c r="M67">
        <v>1444763</v>
      </c>
      <c r="N67">
        <v>1620016</v>
      </c>
      <c r="O67">
        <f t="shared" si="2"/>
        <v>363.34699999999998</v>
      </c>
      <c r="P67">
        <f t="shared" si="3"/>
        <v>467.75900000000001</v>
      </c>
      <c r="Q67">
        <f t="shared" si="4"/>
        <v>759.23699999999997</v>
      </c>
      <c r="R67">
        <f t="shared" si="5"/>
        <v>1444.7629999999999</v>
      </c>
      <c r="S67">
        <f t="shared" si="6"/>
        <v>1620.0160000000001</v>
      </c>
      <c r="T67" s="5"/>
      <c r="AJ67" s="5"/>
      <c r="AZ67" s="5"/>
    </row>
    <row r="68" spans="2:52" x14ac:dyDescent="0.25">
      <c r="B68">
        <v>56</v>
      </c>
      <c r="C68">
        <v>695540</v>
      </c>
      <c r="D68">
        <v>920180</v>
      </c>
      <c r="E68">
        <v>1132306</v>
      </c>
      <c r="F68">
        <v>1362117</v>
      </c>
      <c r="G68">
        <v>1594811</v>
      </c>
      <c r="I68">
        <v>56</v>
      </c>
      <c r="J68">
        <v>211</v>
      </c>
      <c r="K68">
        <v>73495</v>
      </c>
      <c r="L68">
        <v>265266</v>
      </c>
      <c r="M68">
        <v>354268</v>
      </c>
      <c r="N68">
        <v>405748</v>
      </c>
      <c r="O68">
        <f t="shared" si="2"/>
        <v>0.21099999999999999</v>
      </c>
      <c r="P68">
        <f t="shared" si="3"/>
        <v>73.495000000000005</v>
      </c>
      <c r="Q68">
        <f t="shared" si="4"/>
        <v>265.26600000000002</v>
      </c>
      <c r="R68">
        <f t="shared" si="5"/>
        <v>354.26799999999997</v>
      </c>
      <c r="S68">
        <f t="shared" si="6"/>
        <v>405.74799999999999</v>
      </c>
      <c r="T68" s="5"/>
      <c r="AJ68" s="5"/>
      <c r="AZ68" s="5"/>
    </row>
    <row r="69" spans="2:52" x14ac:dyDescent="0.25">
      <c r="B69">
        <v>57</v>
      </c>
      <c r="C69">
        <v>1133135</v>
      </c>
      <c r="D69">
        <v>1498293</v>
      </c>
      <c r="E69">
        <v>1897051</v>
      </c>
      <c r="F69">
        <v>2322226</v>
      </c>
      <c r="G69">
        <v>2696316</v>
      </c>
      <c r="I69">
        <v>57</v>
      </c>
      <c r="J69">
        <v>89830</v>
      </c>
      <c r="K69">
        <v>218034</v>
      </c>
      <c r="L69">
        <v>347431</v>
      </c>
      <c r="M69">
        <v>553755</v>
      </c>
      <c r="N69">
        <v>891868</v>
      </c>
      <c r="O69">
        <f t="shared" si="2"/>
        <v>89.83</v>
      </c>
      <c r="P69">
        <f t="shared" si="3"/>
        <v>218.03399999999999</v>
      </c>
      <c r="Q69">
        <f t="shared" si="4"/>
        <v>347.43099999999998</v>
      </c>
      <c r="R69">
        <f t="shared" si="5"/>
        <v>553.755</v>
      </c>
      <c r="S69">
        <f t="shared" si="6"/>
        <v>891.86800000000005</v>
      </c>
      <c r="T69" s="5"/>
      <c r="AJ69" s="5"/>
      <c r="AZ69" s="5"/>
    </row>
    <row r="70" spans="2:52" x14ac:dyDescent="0.25">
      <c r="B70">
        <v>58</v>
      </c>
      <c r="C70">
        <v>1467712</v>
      </c>
      <c r="D70">
        <v>1953399</v>
      </c>
      <c r="E70">
        <v>2465052</v>
      </c>
      <c r="F70">
        <v>2994002</v>
      </c>
      <c r="G70">
        <v>3518746</v>
      </c>
      <c r="I70">
        <v>58</v>
      </c>
      <c r="J70">
        <v>79960</v>
      </c>
      <c r="K70">
        <v>134967</v>
      </c>
      <c r="L70">
        <v>191605</v>
      </c>
      <c r="M70">
        <v>366763</v>
      </c>
      <c r="N70">
        <v>543428</v>
      </c>
      <c r="O70">
        <f t="shared" si="2"/>
        <v>79.959999999999994</v>
      </c>
      <c r="P70">
        <f t="shared" si="3"/>
        <v>134.96700000000001</v>
      </c>
      <c r="Q70">
        <f t="shared" si="4"/>
        <v>191.60499999999999</v>
      </c>
      <c r="R70">
        <f t="shared" si="5"/>
        <v>366.76299999999998</v>
      </c>
      <c r="S70">
        <f t="shared" si="6"/>
        <v>543.428</v>
      </c>
      <c r="T70" s="5"/>
      <c r="AJ70" s="5"/>
      <c r="AZ70" s="5"/>
    </row>
    <row r="71" spans="2:52" x14ac:dyDescent="0.25">
      <c r="B71">
        <v>59</v>
      </c>
      <c r="C71">
        <v>4110945</v>
      </c>
      <c r="D71">
        <v>5499615</v>
      </c>
      <c r="E71">
        <v>6629537</v>
      </c>
      <c r="F71">
        <v>7525867</v>
      </c>
      <c r="G71">
        <v>8197066</v>
      </c>
      <c r="I71">
        <v>59</v>
      </c>
      <c r="J71">
        <v>335496</v>
      </c>
      <c r="K71">
        <v>986165</v>
      </c>
      <c r="L71">
        <v>1864574</v>
      </c>
      <c r="M71">
        <v>3081616</v>
      </c>
      <c r="N71">
        <v>4493103</v>
      </c>
      <c r="O71">
        <f t="shared" si="2"/>
        <v>335.49599999999998</v>
      </c>
      <c r="P71">
        <f t="shared" si="3"/>
        <v>986.16499999999996</v>
      </c>
      <c r="Q71">
        <f t="shared" si="4"/>
        <v>1864.5740000000001</v>
      </c>
      <c r="R71">
        <f t="shared" si="5"/>
        <v>3081.616</v>
      </c>
      <c r="S71">
        <f t="shared" si="6"/>
        <v>4493.1030000000001</v>
      </c>
      <c r="T71" s="5"/>
      <c r="AJ71" s="5"/>
      <c r="AZ71" s="5"/>
    </row>
    <row r="72" spans="2:52" x14ac:dyDescent="0.25">
      <c r="B72">
        <v>60</v>
      </c>
      <c r="C72">
        <v>4789887</v>
      </c>
      <c r="D72">
        <v>5955707</v>
      </c>
      <c r="E72">
        <v>7100043</v>
      </c>
      <c r="F72">
        <v>8230425</v>
      </c>
      <c r="G72">
        <v>9261375</v>
      </c>
      <c r="I72">
        <v>60</v>
      </c>
      <c r="J72">
        <v>1224353</v>
      </c>
      <c r="K72">
        <v>1896315</v>
      </c>
      <c r="L72">
        <v>2916411</v>
      </c>
      <c r="M72">
        <v>4076010</v>
      </c>
      <c r="N72">
        <v>5288231</v>
      </c>
      <c r="O72">
        <f t="shared" si="2"/>
        <v>1224.3530000000001</v>
      </c>
      <c r="P72">
        <f t="shared" si="3"/>
        <v>1896.3150000000001</v>
      </c>
      <c r="Q72">
        <f t="shared" si="4"/>
        <v>2916.4110000000001</v>
      </c>
      <c r="R72">
        <f t="shared" si="5"/>
        <v>4076.01</v>
      </c>
      <c r="S72">
        <f t="shared" si="6"/>
        <v>5288.2309999999998</v>
      </c>
      <c r="T72" s="5"/>
      <c r="AJ72" s="5"/>
      <c r="AZ72" s="5"/>
    </row>
    <row r="73" spans="2:52" x14ac:dyDescent="0.25">
      <c r="B73">
        <v>61</v>
      </c>
      <c r="C73">
        <v>2592415</v>
      </c>
      <c r="D73">
        <v>3370238</v>
      </c>
      <c r="E73">
        <v>4100742</v>
      </c>
      <c r="F73">
        <v>4768326</v>
      </c>
      <c r="G73">
        <v>5224382</v>
      </c>
      <c r="I73">
        <v>61</v>
      </c>
      <c r="J73">
        <v>484896</v>
      </c>
      <c r="K73">
        <v>954999</v>
      </c>
      <c r="L73">
        <v>1372453</v>
      </c>
      <c r="M73">
        <v>2099135</v>
      </c>
      <c r="N73">
        <v>3166843</v>
      </c>
      <c r="O73">
        <f t="shared" si="2"/>
        <v>484.89600000000002</v>
      </c>
      <c r="P73">
        <f t="shared" si="3"/>
        <v>954.99900000000002</v>
      </c>
      <c r="Q73">
        <f t="shared" si="4"/>
        <v>1372.453</v>
      </c>
      <c r="R73">
        <f t="shared" si="5"/>
        <v>2099.1350000000002</v>
      </c>
      <c r="S73">
        <f t="shared" si="6"/>
        <v>3166.8429999999998</v>
      </c>
      <c r="T73" s="5"/>
      <c r="AJ73" s="5"/>
      <c r="AZ73" s="5"/>
    </row>
    <row r="74" spans="2:52" x14ac:dyDescent="0.25">
      <c r="D74" s="5"/>
      <c r="T74" s="5"/>
      <c r="AJ74" s="5"/>
      <c r="AZ74" s="5"/>
    </row>
    <row r="75" spans="2:52" x14ac:dyDescent="0.25">
      <c r="D75" s="5"/>
      <c r="T75" s="5"/>
      <c r="AJ75" s="5"/>
      <c r="AZ75" s="5"/>
    </row>
    <row r="76" spans="2:52" x14ac:dyDescent="0.25">
      <c r="D76" s="5"/>
      <c r="T76" s="5"/>
      <c r="AJ76" s="5"/>
      <c r="AZ76" s="5"/>
    </row>
    <row r="77" spans="2:52" x14ac:dyDescent="0.25">
      <c r="D77" s="5"/>
      <c r="T77" s="5"/>
      <c r="AJ77" s="5"/>
      <c r="AZ77" s="5"/>
    </row>
    <row r="78" spans="2:52" x14ac:dyDescent="0.25">
      <c r="D78" s="5"/>
      <c r="T78" s="5"/>
      <c r="AJ78" s="5"/>
      <c r="AZ78" s="5"/>
    </row>
    <row r="79" spans="2:52" x14ac:dyDescent="0.25">
      <c r="D79" s="5"/>
      <c r="T79" s="5"/>
      <c r="AJ79" s="5"/>
      <c r="AZ79" s="5"/>
    </row>
    <row r="80" spans="2:52" x14ac:dyDescent="0.25">
      <c r="D80" s="5"/>
      <c r="T80" s="5"/>
      <c r="AJ80" s="5"/>
      <c r="AZ80" s="5"/>
    </row>
    <row r="81" spans="4:52" x14ac:dyDescent="0.25">
      <c r="D81" s="5"/>
      <c r="T81" s="5"/>
      <c r="AJ81" s="5"/>
      <c r="AZ81" s="5"/>
    </row>
    <row r="82" spans="4:52" x14ac:dyDescent="0.25">
      <c r="D82" s="5"/>
      <c r="T82" s="5"/>
      <c r="AJ82" s="5"/>
      <c r="AZ82" s="5"/>
    </row>
    <row r="83" spans="4:52" x14ac:dyDescent="0.25">
      <c r="D83" s="5"/>
      <c r="T83" s="5"/>
      <c r="AJ83" s="5"/>
      <c r="AZ83" s="5"/>
    </row>
    <row r="84" spans="4:52" x14ac:dyDescent="0.25">
      <c r="D84" s="5"/>
      <c r="T84" s="5"/>
      <c r="AJ84" s="5"/>
      <c r="AZ84" s="5"/>
    </row>
    <row r="85" spans="4:52" x14ac:dyDescent="0.25">
      <c r="D85" s="5"/>
      <c r="T85" s="5"/>
      <c r="AJ85" s="5"/>
      <c r="AZ85" s="5"/>
    </row>
    <row r="86" spans="4:52" x14ac:dyDescent="0.25">
      <c r="D86" s="5"/>
      <c r="T86" s="5"/>
      <c r="AJ86" s="5"/>
      <c r="AZ86" s="5"/>
    </row>
    <row r="87" spans="4:52" x14ac:dyDescent="0.25">
      <c r="D87" s="5"/>
      <c r="T87" s="5"/>
      <c r="AJ87" s="5"/>
      <c r="AZ87" s="5"/>
    </row>
    <row r="88" spans="4:52" x14ac:dyDescent="0.25">
      <c r="D88" s="5"/>
      <c r="T88" s="5"/>
      <c r="AJ88" s="5"/>
      <c r="AZ88" s="5"/>
    </row>
    <row r="89" spans="4:52" x14ac:dyDescent="0.25">
      <c r="D89" s="5"/>
      <c r="T89" s="5"/>
      <c r="AJ89" s="5"/>
      <c r="AZ89" s="5"/>
    </row>
    <row r="90" spans="4:52" x14ac:dyDescent="0.25">
      <c r="D90" s="5"/>
      <c r="T90" s="5"/>
      <c r="AJ90" s="5"/>
      <c r="AZ90" s="5"/>
    </row>
    <row r="91" spans="4:52" x14ac:dyDescent="0.25">
      <c r="D91" s="5"/>
      <c r="T91" s="5"/>
      <c r="AJ91" s="5"/>
      <c r="AZ91" s="5"/>
    </row>
    <row r="92" spans="4:52" x14ac:dyDescent="0.25">
      <c r="D92" s="5"/>
      <c r="T92" s="5"/>
      <c r="AJ92" s="5"/>
      <c r="AZ92" s="5"/>
    </row>
    <row r="93" spans="4:52" x14ac:dyDescent="0.25">
      <c r="D93" s="5"/>
      <c r="T93" s="5"/>
      <c r="AJ93" s="5"/>
      <c r="AZ93" s="5"/>
    </row>
    <row r="94" spans="4:52" x14ac:dyDescent="0.25">
      <c r="D94" s="5"/>
      <c r="T94" s="5"/>
      <c r="AJ94" s="5"/>
      <c r="AZ94" s="5"/>
    </row>
    <row r="95" spans="4:52" x14ac:dyDescent="0.25">
      <c r="D95" s="5"/>
      <c r="T95" s="5"/>
      <c r="AJ95" s="5"/>
      <c r="AZ95" s="5"/>
    </row>
    <row r="96" spans="4:52" x14ac:dyDescent="0.25">
      <c r="D96" s="5"/>
      <c r="T96" s="5"/>
      <c r="AJ96" s="5"/>
      <c r="AZ96" s="5"/>
    </row>
    <row r="97" spans="4:52" x14ac:dyDescent="0.25">
      <c r="D97" s="5"/>
      <c r="T97" s="5"/>
      <c r="AJ97" s="5"/>
      <c r="AZ97" s="5"/>
    </row>
    <row r="98" spans="4:52" x14ac:dyDescent="0.25">
      <c r="D98" s="5"/>
      <c r="T98" s="5"/>
      <c r="AJ98" s="5"/>
      <c r="AZ98" s="5"/>
    </row>
    <row r="99" spans="4:52" x14ac:dyDescent="0.25">
      <c r="D99" s="5"/>
      <c r="T99" s="5"/>
      <c r="AJ99" s="5"/>
      <c r="AZ99" s="5"/>
    </row>
    <row r="100" spans="4:52" x14ac:dyDescent="0.25">
      <c r="D100" s="5"/>
      <c r="T100" s="5"/>
      <c r="AJ100" s="5"/>
      <c r="AZ100" s="5"/>
    </row>
    <row r="101" spans="4:52" x14ac:dyDescent="0.25">
      <c r="D101" s="5"/>
      <c r="T101" s="5"/>
      <c r="AJ101" s="5"/>
      <c r="AZ101" s="5"/>
    </row>
    <row r="102" spans="4:52" x14ac:dyDescent="0.25">
      <c r="D102" s="5"/>
      <c r="T102" s="5"/>
      <c r="AJ102" s="5"/>
      <c r="AZ102" s="5"/>
    </row>
    <row r="103" spans="4:52" x14ac:dyDescent="0.25">
      <c r="D103" s="5"/>
      <c r="T103" s="5"/>
      <c r="AJ103" s="5"/>
      <c r="AZ103" s="5"/>
    </row>
    <row r="104" spans="4:52" x14ac:dyDescent="0.25">
      <c r="D104" s="5"/>
      <c r="T104" s="5"/>
      <c r="AJ104" s="5"/>
      <c r="AZ104" s="5"/>
    </row>
    <row r="105" spans="4:52" x14ac:dyDescent="0.25">
      <c r="D105" s="5"/>
      <c r="T105" s="5"/>
      <c r="AJ105" s="5"/>
      <c r="AZ105" s="5"/>
    </row>
    <row r="106" spans="4:52" x14ac:dyDescent="0.25">
      <c r="D106" s="5"/>
      <c r="T106" s="5"/>
      <c r="AJ106" s="5"/>
      <c r="AZ106" s="5"/>
    </row>
    <row r="107" spans="4:52" x14ac:dyDescent="0.25">
      <c r="D107" s="5"/>
      <c r="T107" s="5"/>
      <c r="AJ107" s="5"/>
      <c r="AZ107" s="5"/>
    </row>
    <row r="108" spans="4:52" x14ac:dyDescent="0.25">
      <c r="D108" s="5"/>
      <c r="T108" s="5"/>
      <c r="AJ108" s="5"/>
      <c r="AZ108" s="5"/>
    </row>
    <row r="109" spans="4:52" x14ac:dyDescent="0.25">
      <c r="D109" s="5"/>
      <c r="T109" s="5"/>
      <c r="AJ109" s="5"/>
      <c r="AZ109" s="5"/>
    </row>
    <row r="110" spans="4:52" x14ac:dyDescent="0.25">
      <c r="D110" s="5"/>
      <c r="T110" s="5"/>
      <c r="AJ110" s="5"/>
      <c r="AZ110" s="5"/>
    </row>
    <row r="111" spans="4:52" x14ac:dyDescent="0.25">
      <c r="D111" s="5"/>
      <c r="T111" s="5"/>
      <c r="AJ111" s="5"/>
      <c r="AZ111" s="5"/>
    </row>
    <row r="112" spans="4:52" x14ac:dyDescent="0.25">
      <c r="D112" s="5"/>
      <c r="T112" s="5"/>
      <c r="AJ112" s="5"/>
      <c r="AZ112" s="5"/>
    </row>
    <row r="113" spans="4:52" x14ac:dyDescent="0.25">
      <c r="D113" s="5"/>
      <c r="T113" s="5"/>
      <c r="AJ113" s="5"/>
      <c r="AZ113" s="5"/>
    </row>
    <row r="114" spans="4:52" x14ac:dyDescent="0.25">
      <c r="D114" s="5"/>
      <c r="T114" s="5"/>
      <c r="AJ114" s="5"/>
      <c r="AZ114" s="5"/>
    </row>
    <row r="115" spans="4:52" x14ac:dyDescent="0.25">
      <c r="D115" s="5"/>
      <c r="T115" s="5"/>
      <c r="AJ115" s="5"/>
      <c r="AZ115" s="5"/>
    </row>
    <row r="116" spans="4:52" x14ac:dyDescent="0.25">
      <c r="D116" s="5"/>
      <c r="T116" s="5"/>
      <c r="AJ116" s="5"/>
      <c r="AZ116" s="5"/>
    </row>
    <row r="117" spans="4:52" x14ac:dyDescent="0.25">
      <c r="D117" s="5"/>
      <c r="T117" s="5"/>
      <c r="AJ117" s="5"/>
      <c r="AZ117" s="5"/>
    </row>
    <row r="118" spans="4:52" x14ac:dyDescent="0.25">
      <c r="D118" s="5"/>
      <c r="T118" s="5"/>
      <c r="AJ118" s="5"/>
      <c r="AZ118" s="5"/>
    </row>
    <row r="119" spans="4:52" x14ac:dyDescent="0.25">
      <c r="D119" s="5"/>
      <c r="T119" s="5"/>
      <c r="AJ119" s="5"/>
      <c r="AZ119" s="5"/>
    </row>
    <row r="120" spans="4:52" x14ac:dyDescent="0.25">
      <c r="D120" s="5"/>
      <c r="T120" s="5"/>
      <c r="AJ120" s="5"/>
      <c r="AZ120" s="5"/>
    </row>
    <row r="121" spans="4:52" x14ac:dyDescent="0.25">
      <c r="D121" s="5"/>
      <c r="T121" s="5"/>
      <c r="AJ121" s="5"/>
      <c r="AZ121" s="5"/>
    </row>
    <row r="122" spans="4:52" x14ac:dyDescent="0.25">
      <c r="D122" s="5"/>
      <c r="T122" s="5"/>
      <c r="AJ122" s="5"/>
      <c r="AZ122" s="5"/>
    </row>
    <row r="123" spans="4:52" x14ac:dyDescent="0.25">
      <c r="D123" s="5"/>
      <c r="T123" s="5"/>
      <c r="AJ123" s="5"/>
      <c r="AZ123" s="5"/>
    </row>
    <row r="124" spans="4:52" x14ac:dyDescent="0.25">
      <c r="D124" s="5"/>
      <c r="T124" s="5"/>
      <c r="AJ124" s="5"/>
      <c r="AZ124" s="5"/>
    </row>
    <row r="125" spans="4:52" x14ac:dyDescent="0.25">
      <c r="D125" s="5"/>
      <c r="T125" s="5"/>
      <c r="AJ125" s="5"/>
      <c r="AZ125" s="5"/>
    </row>
    <row r="126" spans="4:52" x14ac:dyDescent="0.25">
      <c r="D126" s="5"/>
      <c r="T126" s="5"/>
      <c r="AJ126" s="5"/>
      <c r="AZ126" s="5"/>
    </row>
    <row r="127" spans="4:52" x14ac:dyDescent="0.25">
      <c r="D127" s="5"/>
      <c r="T127" s="5"/>
      <c r="AJ127" s="5"/>
      <c r="AZ127" s="5"/>
    </row>
    <row r="128" spans="4:52" x14ac:dyDescent="0.25">
      <c r="D128" s="5"/>
      <c r="T128" s="5"/>
      <c r="AJ128" s="5"/>
      <c r="AZ128" s="5"/>
    </row>
    <row r="129" spans="4:52" x14ac:dyDescent="0.25">
      <c r="D129" s="5"/>
      <c r="T129" s="5"/>
      <c r="AJ129" s="5"/>
      <c r="AZ129" s="5"/>
    </row>
    <row r="130" spans="4:52" x14ac:dyDescent="0.25">
      <c r="D130" s="5"/>
      <c r="T130" s="5"/>
      <c r="AJ130" s="5"/>
      <c r="AZ130" s="5"/>
    </row>
    <row r="131" spans="4:52" x14ac:dyDescent="0.25">
      <c r="D131" s="5"/>
      <c r="T131" s="5"/>
      <c r="AJ131" s="5"/>
      <c r="AZ131" s="5"/>
    </row>
    <row r="132" spans="4:52" x14ac:dyDescent="0.25">
      <c r="D132" s="5"/>
      <c r="T132" s="5"/>
      <c r="AJ132" s="5"/>
      <c r="AZ132" s="5"/>
    </row>
    <row r="133" spans="4:52" x14ac:dyDescent="0.25">
      <c r="D133" s="5"/>
      <c r="T133" s="5"/>
      <c r="AJ133" s="5"/>
      <c r="AZ133" s="5"/>
    </row>
    <row r="134" spans="4:52" x14ac:dyDescent="0.25">
      <c r="D134" s="5"/>
      <c r="T134" s="5"/>
      <c r="AJ134" s="5"/>
      <c r="AZ134" s="5"/>
    </row>
    <row r="135" spans="4:52" x14ac:dyDescent="0.25">
      <c r="D135" s="5"/>
      <c r="T135" s="5"/>
      <c r="AJ135" s="5"/>
      <c r="AZ135" s="5"/>
    </row>
    <row r="136" spans="4:52" x14ac:dyDescent="0.25">
      <c r="D136" s="5"/>
      <c r="T136" s="5"/>
      <c r="AJ136" s="5"/>
      <c r="AZ136" s="5"/>
    </row>
    <row r="137" spans="4:52" x14ac:dyDescent="0.25">
      <c r="D137" s="5"/>
      <c r="T137" s="5"/>
      <c r="AJ137" s="5"/>
      <c r="AZ137" s="5"/>
    </row>
    <row r="138" spans="4:52" x14ac:dyDescent="0.25">
      <c r="D138" s="5"/>
      <c r="T138" s="5"/>
      <c r="AJ138" s="5"/>
      <c r="AZ138" s="5"/>
    </row>
    <row r="139" spans="4:52" x14ac:dyDescent="0.25">
      <c r="D139" s="5"/>
      <c r="T139" s="5"/>
      <c r="AJ139" s="5"/>
      <c r="AZ139" s="5"/>
    </row>
    <row r="140" spans="4:52" x14ac:dyDescent="0.25">
      <c r="D140" s="5"/>
      <c r="T140" s="5"/>
      <c r="AJ140" s="5"/>
      <c r="AZ140" s="5"/>
    </row>
    <row r="141" spans="4:52" x14ac:dyDescent="0.25">
      <c r="D141" s="5"/>
      <c r="T141" s="5"/>
      <c r="AJ141" s="5"/>
      <c r="AZ141" s="5"/>
    </row>
    <row r="142" spans="4:52" x14ac:dyDescent="0.25">
      <c r="D142" s="5"/>
      <c r="T142" s="5"/>
      <c r="AJ142" s="5"/>
      <c r="AZ142" s="5"/>
    </row>
    <row r="143" spans="4:52" x14ac:dyDescent="0.25">
      <c r="D143" s="5"/>
      <c r="T143" s="5"/>
      <c r="AJ143" s="5"/>
      <c r="AZ143" s="5"/>
    </row>
    <row r="144" spans="4:52" x14ac:dyDescent="0.25">
      <c r="D144" s="5"/>
      <c r="T144" s="5"/>
      <c r="AJ144" s="5"/>
      <c r="AZ144" s="5"/>
    </row>
    <row r="145" spans="4:52" x14ac:dyDescent="0.25">
      <c r="D145" s="5"/>
      <c r="T145" s="5"/>
      <c r="AJ145" s="5"/>
      <c r="AZ145" s="5"/>
    </row>
    <row r="146" spans="4:52" x14ac:dyDescent="0.25">
      <c r="D146" s="5"/>
      <c r="T146" s="5"/>
      <c r="AJ146" s="5"/>
      <c r="AZ146" s="5"/>
    </row>
    <row r="147" spans="4:52" x14ac:dyDescent="0.25">
      <c r="D147" s="5"/>
      <c r="T147" s="5"/>
      <c r="AJ147" s="5"/>
      <c r="AZ147" s="5"/>
    </row>
    <row r="148" spans="4:52" x14ac:dyDescent="0.25">
      <c r="D148" s="5"/>
      <c r="T148" s="5"/>
      <c r="AJ148" s="5"/>
      <c r="AZ148" s="5"/>
    </row>
    <row r="149" spans="4:52" x14ac:dyDescent="0.25">
      <c r="D149" s="5"/>
      <c r="T149" s="5"/>
      <c r="AJ149" s="5"/>
      <c r="AZ149" s="5"/>
    </row>
    <row r="150" spans="4:52" x14ac:dyDescent="0.25">
      <c r="D150" s="5"/>
      <c r="T150" s="5"/>
      <c r="AJ150" s="5"/>
      <c r="AZ150" s="5"/>
    </row>
    <row r="151" spans="4:52" x14ac:dyDescent="0.25">
      <c r="D151" s="5"/>
      <c r="T151" s="5"/>
      <c r="AJ151" s="5"/>
      <c r="AZ151" s="5"/>
    </row>
    <row r="152" spans="4:52" x14ac:dyDescent="0.25">
      <c r="D152" s="5"/>
      <c r="T152" s="5"/>
      <c r="AJ152" s="5"/>
      <c r="AZ152" s="5"/>
    </row>
    <row r="153" spans="4:52" x14ac:dyDescent="0.25">
      <c r="D153" s="5"/>
      <c r="T153" s="5"/>
      <c r="AJ153" s="5"/>
      <c r="AZ153" s="5"/>
    </row>
    <row r="154" spans="4:52" x14ac:dyDescent="0.25">
      <c r="D154" s="5"/>
      <c r="T154" s="5"/>
      <c r="AJ154" s="5"/>
      <c r="AZ154" s="5"/>
    </row>
    <row r="155" spans="4:52" x14ac:dyDescent="0.25">
      <c r="D155" s="5"/>
      <c r="T155" s="5"/>
      <c r="AJ155" s="5"/>
      <c r="AZ155" s="5"/>
    </row>
    <row r="156" spans="4:52" x14ac:dyDescent="0.25">
      <c r="D156" s="5"/>
      <c r="T156" s="5"/>
      <c r="AJ156" s="5"/>
      <c r="AZ156" s="5"/>
    </row>
    <row r="157" spans="4:52" x14ac:dyDescent="0.25">
      <c r="D157" s="5"/>
      <c r="T157" s="5"/>
      <c r="AJ157" s="5"/>
      <c r="AZ157" s="5"/>
    </row>
    <row r="158" spans="4:52" x14ac:dyDescent="0.25">
      <c r="D158" s="5"/>
      <c r="T158" s="5"/>
      <c r="AJ158" s="5"/>
      <c r="AZ158" s="5"/>
    </row>
    <row r="159" spans="4:52" x14ac:dyDescent="0.25">
      <c r="D159" s="5"/>
      <c r="T159" s="5"/>
      <c r="AJ159" s="5"/>
      <c r="AZ159" s="5"/>
    </row>
    <row r="160" spans="4:52" x14ac:dyDescent="0.25">
      <c r="D160" s="5"/>
      <c r="T160" s="5"/>
      <c r="AJ160" s="5"/>
      <c r="AZ160" s="5"/>
    </row>
    <row r="161" spans="4:52" x14ac:dyDescent="0.25">
      <c r="D161" s="5"/>
      <c r="T161" s="5"/>
      <c r="AJ161" s="5"/>
      <c r="AZ161" s="5"/>
    </row>
    <row r="162" spans="4:52" x14ac:dyDescent="0.25">
      <c r="D162" s="5"/>
      <c r="T162" s="5"/>
      <c r="AJ162" s="5"/>
      <c r="AZ162" s="5"/>
    </row>
    <row r="163" spans="4:52" x14ac:dyDescent="0.25">
      <c r="D163" s="5"/>
      <c r="T163" s="5"/>
      <c r="AJ163" s="5"/>
      <c r="AZ163" s="5"/>
    </row>
    <row r="164" spans="4:52" x14ac:dyDescent="0.25">
      <c r="D164" s="5"/>
      <c r="T164" s="5"/>
      <c r="AJ164" s="5"/>
      <c r="AZ164" s="5"/>
    </row>
    <row r="165" spans="4:52" x14ac:dyDescent="0.25">
      <c r="D165" s="5"/>
      <c r="T165" s="5"/>
      <c r="AJ165" s="5"/>
      <c r="AZ165" s="5"/>
    </row>
    <row r="166" spans="4:52" x14ac:dyDescent="0.25">
      <c r="D166" s="5"/>
      <c r="T166" s="5"/>
      <c r="AJ166" s="5"/>
      <c r="AZ166" s="5"/>
    </row>
    <row r="167" spans="4:52" x14ac:dyDescent="0.25">
      <c r="D167" s="5"/>
      <c r="T167" s="5"/>
      <c r="AJ167" s="5"/>
      <c r="AZ167" s="5"/>
    </row>
    <row r="168" spans="4:52" x14ac:dyDescent="0.25">
      <c r="D168" s="5"/>
      <c r="T168" s="5"/>
      <c r="AJ168" s="5"/>
      <c r="AZ168" s="5"/>
    </row>
    <row r="169" spans="4:52" x14ac:dyDescent="0.25">
      <c r="D169" s="5"/>
      <c r="T169" s="5"/>
      <c r="AJ169" s="5"/>
      <c r="AZ169" s="5"/>
    </row>
    <row r="170" spans="4:52" x14ac:dyDescent="0.25">
      <c r="D170" s="5"/>
      <c r="T170" s="5"/>
      <c r="AJ170" s="5"/>
      <c r="AZ170" s="5"/>
    </row>
    <row r="171" spans="4:52" x14ac:dyDescent="0.25">
      <c r="D171" s="5"/>
      <c r="T171" s="5"/>
      <c r="AJ171" s="5"/>
      <c r="AZ171" s="5"/>
    </row>
    <row r="172" spans="4:52" x14ac:dyDescent="0.25">
      <c r="D172" s="5"/>
      <c r="T172" s="5"/>
      <c r="AJ172" s="5"/>
      <c r="AZ172" s="5"/>
    </row>
    <row r="173" spans="4:52" x14ac:dyDescent="0.25">
      <c r="D173" s="5"/>
      <c r="T173" s="5"/>
      <c r="AJ173" s="5"/>
      <c r="AZ173" s="5"/>
    </row>
    <row r="174" spans="4:52" x14ac:dyDescent="0.25">
      <c r="D174" s="5"/>
      <c r="T174" s="5"/>
      <c r="AJ174" s="5"/>
      <c r="AZ174" s="5"/>
    </row>
    <row r="175" spans="4:52" x14ac:dyDescent="0.25">
      <c r="D175" s="5"/>
      <c r="T175" s="5"/>
      <c r="AJ175" s="5"/>
      <c r="AZ175" s="5"/>
    </row>
    <row r="176" spans="4:52" x14ac:dyDescent="0.25">
      <c r="D176" s="5"/>
      <c r="T176" s="5"/>
      <c r="AJ176" s="5"/>
      <c r="AZ176" s="5"/>
    </row>
    <row r="177" spans="4:52" x14ac:dyDescent="0.25">
      <c r="D177" s="5"/>
      <c r="T177" s="5"/>
      <c r="AJ177" s="5"/>
      <c r="AZ177" s="5"/>
    </row>
    <row r="178" spans="4:52" x14ac:dyDescent="0.25">
      <c r="D178" s="5"/>
      <c r="T178" s="5"/>
      <c r="AJ178" s="5"/>
      <c r="AZ178" s="5"/>
    </row>
    <row r="179" spans="4:52" x14ac:dyDescent="0.25">
      <c r="D179" s="5"/>
      <c r="T179" s="5"/>
      <c r="AJ179" s="5"/>
      <c r="AZ179" s="5"/>
    </row>
    <row r="180" spans="4:52" x14ac:dyDescent="0.25">
      <c r="D180" s="5"/>
      <c r="T180" s="5"/>
      <c r="AJ180" s="5"/>
      <c r="AZ180" s="5"/>
    </row>
    <row r="181" spans="4:52" x14ac:dyDescent="0.25">
      <c r="D181" s="5"/>
      <c r="T181" s="5"/>
      <c r="AJ181" s="5"/>
      <c r="AZ181" s="5"/>
    </row>
    <row r="182" spans="4:52" x14ac:dyDescent="0.25">
      <c r="D182" s="5"/>
      <c r="T182" s="5"/>
      <c r="AJ182" s="5"/>
      <c r="AZ182" s="5"/>
    </row>
    <row r="183" spans="4:52" x14ac:dyDescent="0.25">
      <c r="D183" s="5"/>
      <c r="T183" s="5"/>
      <c r="AJ183" s="5"/>
      <c r="AZ183" s="5"/>
    </row>
    <row r="184" spans="4:52" x14ac:dyDescent="0.25">
      <c r="D184" s="5"/>
      <c r="T184" s="5"/>
      <c r="AJ184" s="5"/>
      <c r="AZ184" s="5"/>
    </row>
    <row r="185" spans="4:52" x14ac:dyDescent="0.25">
      <c r="D185" s="5"/>
      <c r="T185" s="5"/>
      <c r="AJ185" s="5"/>
      <c r="AZ185" s="5"/>
    </row>
    <row r="186" spans="4:52" x14ac:dyDescent="0.25">
      <c r="D186" s="5"/>
      <c r="T186" s="5"/>
      <c r="AJ186" s="5"/>
      <c r="AZ186" s="5"/>
    </row>
    <row r="187" spans="4:52" x14ac:dyDescent="0.25">
      <c r="D187" s="5"/>
      <c r="T187" s="5"/>
      <c r="AJ187" s="5"/>
      <c r="AZ187" s="5"/>
    </row>
    <row r="188" spans="4:52" x14ac:dyDescent="0.25">
      <c r="D188" s="5"/>
      <c r="T188" s="5"/>
      <c r="AJ188" s="5"/>
      <c r="AZ188" s="5"/>
    </row>
    <row r="189" spans="4:52" x14ac:dyDescent="0.25">
      <c r="D189" s="5"/>
      <c r="T189" s="5"/>
      <c r="AJ189" s="5"/>
      <c r="AZ189" s="5"/>
    </row>
    <row r="190" spans="4:52" x14ac:dyDescent="0.25">
      <c r="D190" s="5"/>
      <c r="T190" s="5"/>
      <c r="AJ190" s="5"/>
      <c r="AZ190" s="5"/>
    </row>
    <row r="191" spans="4:52" x14ac:dyDescent="0.25">
      <c r="D191" s="5"/>
      <c r="T191" s="5"/>
      <c r="AJ191" s="5"/>
      <c r="AZ191" s="5"/>
    </row>
    <row r="192" spans="4:52" x14ac:dyDescent="0.25">
      <c r="D192" s="5"/>
      <c r="T192" s="5"/>
      <c r="AJ192" s="5"/>
      <c r="AZ192" s="5"/>
    </row>
    <row r="193" spans="4:52" x14ac:dyDescent="0.25">
      <c r="D193" s="5"/>
      <c r="T193" s="5"/>
      <c r="AJ193" s="5"/>
      <c r="AZ193" s="5"/>
    </row>
    <row r="194" spans="4:52" x14ac:dyDescent="0.25">
      <c r="D194" s="5"/>
      <c r="T194" s="5"/>
      <c r="AJ194" s="5"/>
      <c r="AZ194" s="5"/>
    </row>
    <row r="195" spans="4:52" x14ac:dyDescent="0.25">
      <c r="D195" s="5"/>
      <c r="T195" s="5"/>
      <c r="AJ195" s="5"/>
      <c r="AZ195" s="5"/>
    </row>
    <row r="196" spans="4:52" x14ac:dyDescent="0.25">
      <c r="D196" s="5"/>
      <c r="T196" s="5"/>
      <c r="AJ196" s="5"/>
      <c r="AZ196" s="5"/>
    </row>
    <row r="197" spans="4:52" x14ac:dyDescent="0.25">
      <c r="D197" s="5"/>
      <c r="T197" s="5"/>
      <c r="AJ197" s="5"/>
      <c r="AZ197" s="5"/>
    </row>
    <row r="198" spans="4:52" x14ac:dyDescent="0.25">
      <c r="D198" s="5"/>
      <c r="T198" s="5"/>
      <c r="AJ198" s="5"/>
      <c r="AZ198" s="5"/>
    </row>
    <row r="199" spans="4:52" x14ac:dyDescent="0.25">
      <c r="D199" s="5"/>
      <c r="T199" s="5"/>
      <c r="AJ199" s="5"/>
      <c r="AZ199" s="5"/>
    </row>
    <row r="200" spans="4:52" x14ac:dyDescent="0.25">
      <c r="D200" s="5"/>
      <c r="T200" s="5"/>
      <c r="AJ200" s="5"/>
      <c r="AZ200" s="5"/>
    </row>
    <row r="201" spans="4:52" x14ac:dyDescent="0.25">
      <c r="D201" s="5"/>
      <c r="T201" s="5"/>
      <c r="AJ201" s="5"/>
      <c r="AZ201" s="5"/>
    </row>
    <row r="202" spans="4:52" x14ac:dyDescent="0.25">
      <c r="D202" s="5"/>
      <c r="T202" s="5"/>
      <c r="AJ202" s="5"/>
      <c r="AZ202" s="5"/>
    </row>
    <row r="203" spans="4:52" x14ac:dyDescent="0.25">
      <c r="D203" s="5"/>
      <c r="T203" s="5"/>
      <c r="AJ203" s="5"/>
      <c r="AZ203" s="5"/>
    </row>
    <row r="204" spans="4:52" x14ac:dyDescent="0.25">
      <c r="D204" s="5"/>
      <c r="T204" s="5"/>
      <c r="AJ204" s="5"/>
      <c r="AZ204" s="5"/>
    </row>
    <row r="205" spans="4:52" x14ac:dyDescent="0.25">
      <c r="D205" s="5"/>
      <c r="T205" s="5"/>
      <c r="AJ205" s="5"/>
      <c r="AZ205" s="5"/>
    </row>
    <row r="206" spans="4:52" x14ac:dyDescent="0.25">
      <c r="D206" s="5"/>
      <c r="T206" s="5"/>
      <c r="AJ206" s="5"/>
      <c r="AZ206" s="5"/>
    </row>
    <row r="207" spans="4:52" x14ac:dyDescent="0.25">
      <c r="D207" s="5"/>
      <c r="T207" s="5"/>
      <c r="AJ207" s="5"/>
      <c r="AZ207" s="5"/>
    </row>
    <row r="208" spans="4:52" x14ac:dyDescent="0.25">
      <c r="D208" s="5"/>
      <c r="T208" s="5"/>
      <c r="AJ208" s="5"/>
      <c r="AZ208" s="5"/>
    </row>
    <row r="209" spans="4:52" x14ac:dyDescent="0.25">
      <c r="D209" s="5"/>
      <c r="T209" s="5"/>
      <c r="AJ209" s="5"/>
      <c r="AZ209" s="5"/>
    </row>
    <row r="210" spans="4:52" x14ac:dyDescent="0.25">
      <c r="D210" s="5"/>
      <c r="T210" s="5"/>
      <c r="AJ210" s="5"/>
      <c r="AZ210" s="5"/>
    </row>
    <row r="211" spans="4:52" x14ac:dyDescent="0.25">
      <c r="D211" s="5"/>
      <c r="T211" s="5"/>
      <c r="AJ211" s="5"/>
      <c r="AZ211" s="5"/>
    </row>
    <row r="212" spans="4:52" x14ac:dyDescent="0.25">
      <c r="D212" s="5"/>
      <c r="T212" s="5"/>
      <c r="AJ212" s="5"/>
      <c r="AZ212" s="5"/>
    </row>
    <row r="213" spans="4:52" x14ac:dyDescent="0.25">
      <c r="D213" s="5"/>
      <c r="T213" s="5"/>
      <c r="AJ213" s="5"/>
      <c r="AZ213" s="5"/>
    </row>
    <row r="214" spans="4:52" x14ac:dyDescent="0.25">
      <c r="D214" s="5"/>
      <c r="T214" s="5"/>
      <c r="AJ214" s="5"/>
      <c r="AZ214" s="5"/>
    </row>
    <row r="215" spans="4:52" x14ac:dyDescent="0.25">
      <c r="D215" s="5"/>
      <c r="T215" s="5"/>
      <c r="AJ215" s="5"/>
      <c r="AZ215" s="5"/>
    </row>
    <row r="216" spans="4:52" x14ac:dyDescent="0.25">
      <c r="D216" s="5"/>
      <c r="T216" s="5"/>
      <c r="AJ216" s="5"/>
      <c r="AZ216" s="5"/>
    </row>
    <row r="217" spans="4:52" x14ac:dyDescent="0.25">
      <c r="D217" s="5"/>
      <c r="T217" s="5"/>
      <c r="AJ217" s="5"/>
      <c r="AZ217" s="5"/>
    </row>
    <row r="218" spans="4:52" x14ac:dyDescent="0.25">
      <c r="D218" s="5"/>
      <c r="T218" s="5"/>
      <c r="AJ218" s="5"/>
      <c r="AZ218" s="5"/>
    </row>
    <row r="219" spans="4:52" x14ac:dyDescent="0.25">
      <c r="D219" s="5"/>
      <c r="T219" s="5"/>
      <c r="AJ219" s="5"/>
      <c r="AZ219" s="5"/>
    </row>
    <row r="220" spans="4:52" x14ac:dyDescent="0.25">
      <c r="D220" s="5"/>
      <c r="T220" s="5"/>
      <c r="AJ220" s="5"/>
      <c r="AZ220" s="5"/>
    </row>
    <row r="221" spans="4:52" x14ac:dyDescent="0.25">
      <c r="D221" s="5"/>
      <c r="T221" s="5"/>
      <c r="AJ221" s="5"/>
      <c r="AZ221" s="5"/>
    </row>
    <row r="222" spans="4:52" x14ac:dyDescent="0.25">
      <c r="D222" s="5"/>
      <c r="T222" s="5"/>
      <c r="AJ222" s="5"/>
      <c r="AZ222" s="5"/>
    </row>
    <row r="223" spans="4:52" x14ac:dyDescent="0.25">
      <c r="D223" s="5"/>
      <c r="T223" s="5"/>
      <c r="AJ223" s="5"/>
      <c r="AZ223" s="5"/>
    </row>
    <row r="224" spans="4:52" x14ac:dyDescent="0.25">
      <c r="D224" s="5"/>
      <c r="T224" s="5"/>
      <c r="AJ224" s="5"/>
      <c r="AZ224" s="5"/>
    </row>
    <row r="225" spans="4:52" x14ac:dyDescent="0.25">
      <c r="D225" s="5"/>
      <c r="T225" s="5"/>
      <c r="AJ225" s="5"/>
      <c r="AZ225" s="5"/>
    </row>
    <row r="226" spans="4:52" x14ac:dyDescent="0.25">
      <c r="D226" s="5"/>
      <c r="T226" s="5"/>
      <c r="AJ226" s="5"/>
      <c r="AZ226" s="5"/>
    </row>
    <row r="227" spans="4:52" x14ac:dyDescent="0.25">
      <c r="D227" s="5"/>
      <c r="T227" s="5"/>
      <c r="AJ227" s="5"/>
      <c r="AZ227" s="5"/>
    </row>
    <row r="228" spans="4:52" x14ac:dyDescent="0.25">
      <c r="D228" s="5"/>
      <c r="T228" s="5"/>
      <c r="AJ228" s="5"/>
      <c r="AZ228" s="5"/>
    </row>
    <row r="229" spans="4:52" x14ac:dyDescent="0.25">
      <c r="D229" s="5"/>
      <c r="T229" s="5"/>
      <c r="AJ229" s="5"/>
      <c r="AZ229" s="5"/>
    </row>
    <row r="230" spans="4:52" x14ac:dyDescent="0.25">
      <c r="D230" s="5"/>
      <c r="T230" s="5"/>
      <c r="AJ230" s="5"/>
      <c r="AZ230" s="5"/>
    </row>
    <row r="231" spans="4:52" x14ac:dyDescent="0.25">
      <c r="D231" s="5"/>
      <c r="T231" s="5"/>
      <c r="AJ231" s="5"/>
      <c r="AZ231" s="5"/>
    </row>
    <row r="232" spans="4:52" x14ac:dyDescent="0.25">
      <c r="D232" s="5"/>
      <c r="T232" s="5"/>
      <c r="AJ232" s="5"/>
      <c r="AZ232" s="5"/>
    </row>
    <row r="233" spans="4:52" x14ac:dyDescent="0.25">
      <c r="D233" s="5"/>
      <c r="T233" s="5"/>
      <c r="AJ233" s="5"/>
      <c r="AZ233" s="5"/>
    </row>
    <row r="234" spans="4:52" x14ac:dyDescent="0.25">
      <c r="D234" s="5"/>
      <c r="T234" s="5"/>
      <c r="AJ234" s="5"/>
      <c r="AZ234" s="5"/>
    </row>
    <row r="235" spans="4:52" x14ac:dyDescent="0.25">
      <c r="D235" s="5"/>
      <c r="T235" s="5"/>
      <c r="AJ235" s="5"/>
      <c r="AZ235" s="5"/>
    </row>
    <row r="236" spans="4:52" x14ac:dyDescent="0.25">
      <c r="D236" s="5"/>
      <c r="T236" s="5"/>
      <c r="AJ236" s="5"/>
      <c r="AZ236" s="5"/>
    </row>
    <row r="237" spans="4:52" x14ac:dyDescent="0.25">
      <c r="D237" s="5"/>
      <c r="T237" s="5"/>
      <c r="AJ237" s="5"/>
      <c r="AZ237" s="5"/>
    </row>
    <row r="238" spans="4:52" x14ac:dyDescent="0.25">
      <c r="D238" s="5"/>
      <c r="T238" s="5"/>
      <c r="AJ238" s="5"/>
      <c r="AZ238" s="5"/>
    </row>
    <row r="239" spans="4:52" x14ac:dyDescent="0.25">
      <c r="D239" s="5"/>
      <c r="T239" s="5"/>
      <c r="AJ239" s="5"/>
      <c r="AZ239" s="5"/>
    </row>
    <row r="240" spans="4:52" x14ac:dyDescent="0.25">
      <c r="D240" s="5"/>
      <c r="T240" s="5"/>
      <c r="AJ240" s="5"/>
      <c r="AZ240" s="5"/>
    </row>
    <row r="241" spans="4:52" x14ac:dyDescent="0.25">
      <c r="D241" s="5"/>
      <c r="T241" s="5"/>
      <c r="AJ241" s="5"/>
      <c r="AZ241" s="5"/>
    </row>
    <row r="242" spans="4:52" x14ac:dyDescent="0.25">
      <c r="D242" s="5"/>
      <c r="T242" s="5"/>
      <c r="AJ242" s="5"/>
      <c r="AZ242" s="5"/>
    </row>
    <row r="243" spans="4:52" x14ac:dyDescent="0.25">
      <c r="D243" s="5"/>
      <c r="T243" s="5"/>
      <c r="AJ243" s="5"/>
      <c r="AZ243" s="5"/>
    </row>
    <row r="244" spans="4:52" x14ac:dyDescent="0.25">
      <c r="D244" s="5"/>
      <c r="T244" s="5"/>
      <c r="AJ244" s="5"/>
      <c r="AZ244" s="5"/>
    </row>
    <row r="245" spans="4:52" x14ac:dyDescent="0.25">
      <c r="D245" s="5"/>
      <c r="T245" s="5"/>
      <c r="AJ245" s="5"/>
      <c r="AZ245" s="5"/>
    </row>
    <row r="246" spans="4:52" x14ac:dyDescent="0.25">
      <c r="D246" s="5"/>
      <c r="T246" s="5"/>
      <c r="AJ246" s="5"/>
      <c r="AZ246" s="5"/>
    </row>
    <row r="247" spans="4:52" x14ac:dyDescent="0.25">
      <c r="D247" s="5"/>
      <c r="T247" s="5"/>
      <c r="AJ247" s="5"/>
      <c r="AZ247" s="5"/>
    </row>
    <row r="248" spans="4:52" x14ac:dyDescent="0.25">
      <c r="D248" s="5"/>
      <c r="T248" s="5"/>
      <c r="AJ248" s="5"/>
      <c r="AZ248" s="5"/>
    </row>
    <row r="249" spans="4:52" x14ac:dyDescent="0.25">
      <c r="D249" s="5"/>
      <c r="T249" s="5"/>
      <c r="AJ249" s="5"/>
      <c r="AZ249" s="5"/>
    </row>
    <row r="250" spans="4:52" x14ac:dyDescent="0.25">
      <c r="D250" s="5"/>
      <c r="T250" s="5"/>
      <c r="AJ250" s="5"/>
      <c r="AZ250" s="5"/>
    </row>
    <row r="251" spans="4:52" x14ac:dyDescent="0.25">
      <c r="D251" s="5"/>
      <c r="T251" s="5"/>
      <c r="AJ251" s="5"/>
      <c r="AZ251" s="5"/>
    </row>
    <row r="252" spans="4:52" x14ac:dyDescent="0.25">
      <c r="D252" s="5"/>
      <c r="T252" s="5"/>
      <c r="AJ252" s="5"/>
      <c r="AZ252" s="5"/>
    </row>
    <row r="253" spans="4:52" x14ac:dyDescent="0.25">
      <c r="D253" s="5"/>
      <c r="T253" s="5"/>
      <c r="AJ253" s="5"/>
      <c r="AZ253" s="5"/>
    </row>
    <row r="254" spans="4:52" x14ac:dyDescent="0.25">
      <c r="D254" s="5"/>
      <c r="T254" s="5"/>
      <c r="AJ254" s="5"/>
      <c r="AZ254" s="5"/>
    </row>
    <row r="255" spans="4:52" x14ac:dyDescent="0.25">
      <c r="D255" s="5"/>
      <c r="T255" s="5"/>
      <c r="AJ255" s="5"/>
      <c r="AZ255" s="5"/>
    </row>
    <row r="256" spans="4:52" x14ac:dyDescent="0.25">
      <c r="D256" s="5"/>
      <c r="T256" s="5"/>
      <c r="AJ256" s="5"/>
      <c r="AZ256" s="5"/>
    </row>
    <row r="257" spans="4:52" x14ac:dyDescent="0.25">
      <c r="D257" s="5"/>
      <c r="T257" s="5"/>
      <c r="AJ257" s="5"/>
      <c r="AZ257" s="5"/>
    </row>
    <row r="258" spans="4:52" x14ac:dyDescent="0.25">
      <c r="D258" s="5"/>
      <c r="T258" s="5"/>
      <c r="AJ258" s="5"/>
      <c r="AZ258" s="5"/>
    </row>
    <row r="259" spans="4:52" x14ac:dyDescent="0.25">
      <c r="D259" s="5"/>
      <c r="T259" s="5"/>
      <c r="AJ259" s="5"/>
      <c r="AZ259" s="5"/>
    </row>
    <row r="260" spans="4:52" x14ac:dyDescent="0.25">
      <c r="D260" s="5"/>
      <c r="T260" s="5"/>
      <c r="AJ260" s="5"/>
      <c r="AZ260" s="5"/>
    </row>
    <row r="261" spans="4:52" x14ac:dyDescent="0.25">
      <c r="D261" s="5"/>
      <c r="T261" s="5"/>
      <c r="AJ261" s="5"/>
      <c r="AZ261" s="5"/>
    </row>
    <row r="262" spans="4:52" x14ac:dyDescent="0.25">
      <c r="D262" s="5"/>
      <c r="T262" s="5"/>
      <c r="AJ262" s="5"/>
      <c r="AZ262" s="5"/>
    </row>
    <row r="263" spans="4:52" x14ac:dyDescent="0.25">
      <c r="D263" s="5"/>
      <c r="T263" s="5"/>
      <c r="AJ263" s="5"/>
      <c r="AZ263" s="5"/>
    </row>
    <row r="264" spans="4:52" x14ac:dyDescent="0.25">
      <c r="D264" s="5"/>
      <c r="T264" s="5"/>
      <c r="AJ264" s="5"/>
      <c r="AZ264" s="5"/>
    </row>
    <row r="265" spans="4:52" x14ac:dyDescent="0.25">
      <c r="D265" s="5"/>
      <c r="T265" s="5"/>
      <c r="AJ265" s="5"/>
      <c r="AZ265" s="5"/>
    </row>
    <row r="266" spans="4:52" x14ac:dyDescent="0.25">
      <c r="D266" s="5"/>
      <c r="T266" s="5"/>
      <c r="AJ266" s="5"/>
      <c r="AZ266" s="5"/>
    </row>
    <row r="267" spans="4:52" x14ac:dyDescent="0.25">
      <c r="D267" s="5"/>
      <c r="T267" s="5"/>
      <c r="AJ267" s="5"/>
      <c r="AZ267" s="5"/>
    </row>
    <row r="268" spans="4:52" x14ac:dyDescent="0.25">
      <c r="D268" s="5"/>
      <c r="T268" s="5"/>
      <c r="AJ268" s="5"/>
      <c r="AZ268" s="5"/>
    </row>
    <row r="269" spans="4:52" x14ac:dyDescent="0.25">
      <c r="D269" s="5"/>
      <c r="T269" s="5"/>
      <c r="AJ269" s="5"/>
      <c r="AZ269" s="5"/>
    </row>
    <row r="270" spans="4:52" x14ac:dyDescent="0.25">
      <c r="D270" s="5"/>
      <c r="T270" s="5"/>
      <c r="AJ270" s="5"/>
      <c r="AZ270" s="5"/>
    </row>
    <row r="271" spans="4:52" x14ac:dyDescent="0.25">
      <c r="D271" s="5"/>
      <c r="T271" s="5"/>
      <c r="AJ271" s="5"/>
      <c r="AZ271" s="5"/>
    </row>
    <row r="272" spans="4:52" x14ac:dyDescent="0.25">
      <c r="D272" s="5"/>
      <c r="T272" s="5"/>
      <c r="AJ272" s="5"/>
      <c r="AZ272" s="5"/>
    </row>
    <row r="273" spans="4:52" x14ac:dyDescent="0.25">
      <c r="D273" s="5"/>
      <c r="T273" s="5"/>
      <c r="AJ273" s="5"/>
      <c r="AZ273" s="5"/>
    </row>
    <row r="274" spans="4:52" x14ac:dyDescent="0.25">
      <c r="D274" s="5"/>
      <c r="T274" s="5"/>
      <c r="AJ274" s="5"/>
      <c r="AZ274" s="5"/>
    </row>
    <row r="275" spans="4:52" x14ac:dyDescent="0.25">
      <c r="D275" s="5"/>
      <c r="T275" s="5"/>
      <c r="AJ275" s="5"/>
      <c r="AZ275" s="5"/>
    </row>
    <row r="276" spans="4:52" x14ac:dyDescent="0.25">
      <c r="D276" s="5"/>
      <c r="T276" s="5"/>
      <c r="AJ276" s="5"/>
      <c r="AZ276" s="5"/>
    </row>
    <row r="277" spans="4:52" x14ac:dyDescent="0.25">
      <c r="D277" s="5"/>
      <c r="T277" s="5"/>
      <c r="AJ277" s="5"/>
      <c r="AZ277" s="5"/>
    </row>
    <row r="278" spans="4:52" x14ac:dyDescent="0.25">
      <c r="D278" s="5"/>
      <c r="T278" s="5"/>
      <c r="AJ278" s="5"/>
      <c r="AZ278" s="5"/>
    </row>
    <row r="279" spans="4:52" x14ac:dyDescent="0.25">
      <c r="D279" s="5"/>
      <c r="T279" s="5"/>
      <c r="AJ279" s="5"/>
      <c r="AZ279" s="5"/>
    </row>
    <row r="280" spans="4:52" x14ac:dyDescent="0.25">
      <c r="D280" s="5"/>
      <c r="T280" s="5"/>
      <c r="AJ280" s="5"/>
      <c r="AZ280" s="5"/>
    </row>
    <row r="281" spans="4:52" x14ac:dyDescent="0.25">
      <c r="D281" s="5"/>
      <c r="T281" s="5"/>
      <c r="AJ281" s="5"/>
      <c r="AZ281" s="5"/>
    </row>
    <row r="282" spans="4:52" x14ac:dyDescent="0.25">
      <c r="D282" s="5"/>
      <c r="T282" s="5"/>
      <c r="AJ282" s="5"/>
      <c r="AZ282" s="5"/>
    </row>
    <row r="283" spans="4:52" x14ac:dyDescent="0.25">
      <c r="D283" s="5"/>
      <c r="T283" s="5"/>
      <c r="AJ283" s="5"/>
      <c r="AZ283" s="5"/>
    </row>
    <row r="284" spans="4:52" x14ac:dyDescent="0.25">
      <c r="D284" s="5"/>
      <c r="T284" s="5"/>
      <c r="AJ284" s="5"/>
      <c r="AZ284" s="5"/>
    </row>
    <row r="285" spans="4:52" x14ac:dyDescent="0.25">
      <c r="D285" s="5"/>
      <c r="T285" s="5"/>
      <c r="AJ285" s="5"/>
      <c r="AZ285" s="5"/>
    </row>
    <row r="286" spans="4:52" x14ac:dyDescent="0.25">
      <c r="D286" s="5"/>
      <c r="T286" s="5"/>
      <c r="AJ286" s="5"/>
      <c r="AZ286" s="5"/>
    </row>
    <row r="287" spans="4:52" x14ac:dyDescent="0.25">
      <c r="D287" s="5"/>
      <c r="T287" s="5"/>
      <c r="AJ287" s="5"/>
      <c r="AZ287" s="5"/>
    </row>
    <row r="288" spans="4:52" x14ac:dyDescent="0.25">
      <c r="D288" s="5"/>
      <c r="T288" s="5"/>
      <c r="AJ288" s="5"/>
      <c r="AZ288" s="5"/>
    </row>
    <row r="289" spans="4:52" x14ac:dyDescent="0.25">
      <c r="D289" s="5"/>
      <c r="T289" s="5"/>
      <c r="AJ289" s="5"/>
      <c r="AZ289" s="5"/>
    </row>
    <row r="290" spans="4:52" x14ac:dyDescent="0.25">
      <c r="D290" s="5"/>
      <c r="T290" s="5"/>
      <c r="AJ290" s="5"/>
      <c r="AZ290" s="5"/>
    </row>
    <row r="291" spans="4:52" x14ac:dyDescent="0.25">
      <c r="D291" s="5"/>
      <c r="T291" s="5"/>
      <c r="AJ291" s="5"/>
      <c r="AZ291" s="5"/>
    </row>
    <row r="292" spans="4:52" x14ac:dyDescent="0.25">
      <c r="D292" s="5"/>
      <c r="T292" s="5"/>
      <c r="AJ292" s="5"/>
      <c r="AZ292" s="5"/>
    </row>
    <row r="293" spans="4:52" x14ac:dyDescent="0.25">
      <c r="D293" s="5"/>
      <c r="T293" s="5"/>
      <c r="AJ293" s="5"/>
      <c r="AZ293" s="5"/>
    </row>
    <row r="294" spans="4:52" x14ac:dyDescent="0.25">
      <c r="D294" s="5"/>
      <c r="T294" s="5"/>
      <c r="AJ294" s="5"/>
      <c r="AZ294" s="5"/>
    </row>
    <row r="295" spans="4:52" x14ac:dyDescent="0.25">
      <c r="D295" s="5"/>
      <c r="T295" s="5"/>
      <c r="AJ295" s="5"/>
      <c r="AZ295" s="5"/>
    </row>
    <row r="296" spans="4:52" x14ac:dyDescent="0.25">
      <c r="D296" s="5"/>
      <c r="T296" s="5"/>
      <c r="AJ296" s="5"/>
      <c r="AZ296" s="5"/>
    </row>
    <row r="297" spans="4:52" x14ac:dyDescent="0.25">
      <c r="D297" s="5"/>
      <c r="T297" s="5"/>
      <c r="AJ297" s="5"/>
      <c r="AZ297" s="5"/>
    </row>
    <row r="298" spans="4:52" x14ac:dyDescent="0.25">
      <c r="D298" s="5"/>
      <c r="T298" s="5"/>
      <c r="AJ298" s="5"/>
      <c r="AZ298" s="5"/>
    </row>
    <row r="299" spans="4:52" x14ac:dyDescent="0.25">
      <c r="D299" s="5"/>
      <c r="T299" s="5"/>
      <c r="AJ299" s="5"/>
      <c r="AZ299" s="5"/>
    </row>
    <row r="300" spans="4:52" x14ac:dyDescent="0.25">
      <c r="D300" s="5"/>
      <c r="T300" s="5"/>
      <c r="AJ300" s="5"/>
      <c r="AZ300" s="5"/>
    </row>
    <row r="301" spans="4:52" x14ac:dyDescent="0.25">
      <c r="D301" s="5"/>
      <c r="T301" s="5"/>
      <c r="AJ301" s="5"/>
      <c r="AZ301" s="5"/>
    </row>
    <row r="302" spans="4:52" x14ac:dyDescent="0.25">
      <c r="D302" s="5"/>
      <c r="T302" s="5"/>
      <c r="AJ302" s="5"/>
      <c r="AZ302" s="5"/>
    </row>
    <row r="303" spans="4:52" x14ac:dyDescent="0.25">
      <c r="D303" s="5"/>
      <c r="T303" s="5"/>
      <c r="AJ303" s="5"/>
      <c r="AZ303" s="5"/>
    </row>
    <row r="304" spans="4:52" x14ac:dyDescent="0.25">
      <c r="D304" s="5"/>
      <c r="T304" s="5"/>
      <c r="AJ304" s="5"/>
      <c r="AZ304" s="5"/>
    </row>
    <row r="305" spans="4:52" x14ac:dyDescent="0.25">
      <c r="D305" s="5"/>
      <c r="T305" s="5"/>
      <c r="AJ305" s="5"/>
      <c r="AZ305" s="5"/>
    </row>
    <row r="306" spans="4:52" x14ac:dyDescent="0.25">
      <c r="D306" s="5"/>
      <c r="T306" s="5"/>
      <c r="AJ306" s="5"/>
      <c r="AZ306" s="5"/>
    </row>
    <row r="307" spans="4:52" x14ac:dyDescent="0.25">
      <c r="D307" s="5"/>
      <c r="T307" s="5"/>
      <c r="AJ307" s="5"/>
      <c r="AZ307" s="5"/>
    </row>
    <row r="308" spans="4:52" x14ac:dyDescent="0.25">
      <c r="D308" s="5"/>
      <c r="T308" s="5"/>
      <c r="AJ308" s="5"/>
      <c r="AZ308" s="5"/>
    </row>
    <row r="309" spans="4:52" x14ac:dyDescent="0.25">
      <c r="D309" s="5"/>
      <c r="T309" s="5"/>
      <c r="AJ309" s="5"/>
      <c r="AZ309" s="5"/>
    </row>
    <row r="310" spans="4:52" x14ac:dyDescent="0.25">
      <c r="D310" s="5"/>
      <c r="T310" s="5"/>
      <c r="AJ310" s="5"/>
      <c r="AZ310" s="5"/>
    </row>
    <row r="311" spans="4:52" x14ac:dyDescent="0.25">
      <c r="D311" s="5"/>
      <c r="T311" s="5"/>
      <c r="AJ311" s="5"/>
      <c r="AZ311" s="5"/>
    </row>
    <row r="312" spans="4:52" x14ac:dyDescent="0.25">
      <c r="D312" s="5"/>
      <c r="T312" s="5"/>
      <c r="AJ312" s="5"/>
      <c r="AZ312" s="5"/>
    </row>
    <row r="313" spans="4:52" x14ac:dyDescent="0.25">
      <c r="D313" s="5"/>
      <c r="T313" s="5"/>
      <c r="AJ313" s="5"/>
      <c r="AZ313" s="5"/>
    </row>
    <row r="314" spans="4:52" x14ac:dyDescent="0.25">
      <c r="D314" s="5"/>
      <c r="T314" s="5"/>
      <c r="AJ314" s="5"/>
      <c r="AZ314" s="5"/>
    </row>
    <row r="315" spans="4:52" x14ac:dyDescent="0.25">
      <c r="D315" s="5"/>
      <c r="T315" s="5"/>
      <c r="AJ315" s="5"/>
      <c r="AZ315" s="5"/>
    </row>
    <row r="316" spans="4:52" x14ac:dyDescent="0.25">
      <c r="D316" s="5"/>
      <c r="T316" s="5"/>
      <c r="AJ316" s="5"/>
      <c r="AZ316" s="5"/>
    </row>
    <row r="317" spans="4:52" x14ac:dyDescent="0.25">
      <c r="D317" s="5"/>
      <c r="T317" s="5"/>
      <c r="AJ317" s="5"/>
      <c r="AZ317" s="5"/>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Z317"/>
  <sheetViews>
    <sheetView workbookViewId="0">
      <pane xSplit="2" ySplit="13" topLeftCell="C14" activePane="bottomRight" state="frozen"/>
      <selection pane="topRight" activeCell="C1" sqref="C1"/>
      <selection pane="bottomLeft" activeCell="A14" sqref="A14"/>
      <selection pane="bottomRight" activeCell="B1" sqref="B1:C1"/>
    </sheetView>
  </sheetViews>
  <sheetFormatPr defaultRowHeight="14.3" x14ac:dyDescent="0.25"/>
  <cols>
    <col min="4" max="4" width="15.25" bestFit="1" customWidth="1"/>
    <col min="5" max="5" width="14.25" bestFit="1" customWidth="1"/>
  </cols>
  <sheetData>
    <row r="1" spans="1:52" x14ac:dyDescent="0.25">
      <c r="B1" s="1" t="s">
        <v>33</v>
      </c>
      <c r="C1" s="1" t="s">
        <v>37</v>
      </c>
      <c r="F1" s="1"/>
      <c r="V1" s="1"/>
    </row>
    <row r="2" spans="1:52" x14ac:dyDescent="0.25">
      <c r="B2" s="1"/>
      <c r="C2" s="1"/>
      <c r="D2" t="s">
        <v>13</v>
      </c>
      <c r="F2" s="1"/>
      <c r="V2" s="1"/>
    </row>
    <row r="3" spans="1:52" x14ac:dyDescent="0.25">
      <c r="B3" t="str">
        <f>B11</f>
        <v>Population REF</v>
      </c>
      <c r="C3" s="1"/>
      <c r="D3" t="s">
        <v>16</v>
      </c>
      <c r="E3" t="s">
        <v>15</v>
      </c>
      <c r="F3" t="s">
        <v>17</v>
      </c>
      <c r="G3" s="1"/>
      <c r="W3" s="1"/>
      <c r="AM3" s="1"/>
    </row>
    <row r="4" spans="1:52" x14ac:dyDescent="0.25">
      <c r="A4">
        <v>1</v>
      </c>
      <c r="B4" t="s">
        <v>1</v>
      </c>
      <c r="C4">
        <v>2010</v>
      </c>
      <c r="D4" s="15">
        <f>SUM(C13:C73)</f>
        <v>75315562</v>
      </c>
      <c r="E4" s="15">
        <f>SUM(J13:J73)</f>
        <v>15550833</v>
      </c>
      <c r="F4" s="5">
        <f>100*E4/D4</f>
        <v>20.64756948902539</v>
      </c>
      <c r="H4" s="5"/>
      <c r="I4" s="5"/>
      <c r="J4" s="5"/>
      <c r="K4" s="5"/>
      <c r="L4" s="5"/>
      <c r="M4" s="5"/>
      <c r="N4" s="5"/>
      <c r="O4" s="5"/>
      <c r="P4" s="5"/>
      <c r="Q4" s="5"/>
      <c r="R4" s="5"/>
      <c r="S4" s="5"/>
      <c r="T4" s="3"/>
      <c r="U4" s="5"/>
      <c r="X4" s="5"/>
      <c r="Y4" s="5"/>
      <c r="Z4" s="5"/>
      <c r="AA4" s="5"/>
      <c r="AB4" s="5"/>
      <c r="AC4" s="5"/>
      <c r="AD4" s="5"/>
      <c r="AE4" s="5"/>
      <c r="AF4" s="5"/>
      <c r="AG4" s="5"/>
      <c r="AH4" s="5"/>
      <c r="AI4" s="5"/>
      <c r="AJ4" s="3"/>
      <c r="AN4" s="5"/>
      <c r="AO4" s="5"/>
      <c r="AP4" s="5"/>
      <c r="AQ4" s="5"/>
      <c r="AR4" s="5"/>
      <c r="AS4" s="5"/>
      <c r="AT4" s="5"/>
      <c r="AU4" s="5"/>
      <c r="AV4" s="5"/>
      <c r="AW4" s="5"/>
      <c r="AX4" s="5"/>
      <c r="AY4" s="5"/>
      <c r="AZ4" s="3"/>
    </row>
    <row r="5" spans="1:52" x14ac:dyDescent="0.25">
      <c r="A5">
        <v>2</v>
      </c>
      <c r="B5" t="s">
        <v>1</v>
      </c>
      <c r="C5">
        <v>2020</v>
      </c>
      <c r="D5" s="15">
        <f>SUM(D13:D73)</f>
        <v>99310946</v>
      </c>
      <c r="E5" s="15">
        <f>SUM(K13:K73)</f>
        <v>26609405</v>
      </c>
      <c r="F5" s="5">
        <f t="shared" ref="F5:F8" si="0">100*E5/D5</f>
        <v>26.79403033780385</v>
      </c>
      <c r="H5" s="5"/>
      <c r="I5" s="5"/>
      <c r="J5" s="5"/>
      <c r="K5" s="5"/>
      <c r="L5" s="5"/>
      <c r="M5" s="5"/>
      <c r="N5" s="5"/>
      <c r="O5" s="5"/>
      <c r="P5" s="5"/>
      <c r="Q5" s="5"/>
      <c r="R5" s="5"/>
      <c r="S5" s="5"/>
      <c r="T5" s="3"/>
      <c r="U5" s="5"/>
      <c r="X5" s="5"/>
      <c r="Y5" s="5"/>
      <c r="Z5" s="5"/>
      <c r="AA5" s="5"/>
      <c r="AB5" s="5"/>
      <c r="AC5" s="5"/>
      <c r="AD5" s="5"/>
      <c r="AE5" s="5"/>
      <c r="AF5" s="5"/>
      <c r="AG5" s="5"/>
      <c r="AH5" s="5"/>
      <c r="AI5" s="5"/>
      <c r="AJ5" s="3"/>
      <c r="AN5" s="5"/>
      <c r="AO5" s="5"/>
      <c r="AP5" s="5"/>
      <c r="AQ5" s="5"/>
      <c r="AR5" s="5"/>
      <c r="AS5" s="5"/>
      <c r="AT5" s="5"/>
      <c r="AU5" s="5"/>
      <c r="AV5" s="5"/>
      <c r="AW5" s="5"/>
      <c r="AX5" s="5"/>
      <c r="AY5" s="5"/>
      <c r="AZ5" s="3"/>
    </row>
    <row r="6" spans="1:52" x14ac:dyDescent="0.25">
      <c r="A6">
        <v>3</v>
      </c>
      <c r="B6" t="s">
        <v>1</v>
      </c>
      <c r="C6">
        <v>2030</v>
      </c>
      <c r="D6" s="15">
        <f>SUM(E13:E73)</f>
        <v>125703757</v>
      </c>
      <c r="E6" s="15">
        <f>SUM(L13:L73)</f>
        <v>41545801</v>
      </c>
      <c r="F6" s="5">
        <f t="shared" si="0"/>
        <v>33.050564272315263</v>
      </c>
      <c r="H6" s="5"/>
      <c r="I6" s="5"/>
      <c r="J6" s="5"/>
      <c r="K6" s="5"/>
      <c r="L6" s="5"/>
      <c r="M6" s="5"/>
      <c r="N6" s="5"/>
      <c r="O6" s="5"/>
      <c r="P6" s="5"/>
      <c r="Q6" s="5"/>
      <c r="R6" s="5"/>
      <c r="S6" s="5"/>
      <c r="T6" s="3"/>
      <c r="U6" s="5"/>
      <c r="X6" s="5"/>
      <c r="Y6" s="5"/>
      <c r="Z6" s="5"/>
      <c r="AA6" s="5"/>
      <c r="AB6" s="5"/>
      <c r="AC6" s="5"/>
      <c r="AD6" s="5"/>
      <c r="AE6" s="5"/>
      <c r="AF6" s="5"/>
      <c r="AG6" s="5"/>
      <c r="AH6" s="5"/>
      <c r="AI6" s="5"/>
      <c r="AJ6" s="3"/>
      <c r="AN6" s="5"/>
      <c r="AO6" s="5"/>
      <c r="AP6" s="5"/>
      <c r="AQ6" s="5"/>
      <c r="AR6" s="5"/>
      <c r="AS6" s="5"/>
      <c r="AT6" s="5"/>
      <c r="AU6" s="5"/>
      <c r="AV6" s="5"/>
      <c r="AW6" s="5"/>
      <c r="AX6" s="5"/>
      <c r="AY6" s="5"/>
      <c r="AZ6" s="3"/>
    </row>
    <row r="7" spans="1:52" x14ac:dyDescent="0.25">
      <c r="A7">
        <v>4</v>
      </c>
      <c r="B7" t="s">
        <v>1</v>
      </c>
      <c r="C7">
        <v>2040</v>
      </c>
      <c r="D7" s="15">
        <f>SUM(F13:F73)</f>
        <v>153679273</v>
      </c>
      <c r="E7" s="15">
        <f>SUM(M13:M73)</f>
        <v>59339639</v>
      </c>
      <c r="F7" s="5">
        <f t="shared" si="0"/>
        <v>38.612649475508647</v>
      </c>
      <c r="H7" s="5"/>
      <c r="I7" s="5"/>
      <c r="J7" s="5"/>
      <c r="K7" s="5"/>
      <c r="L7" s="5"/>
      <c r="M7" s="5"/>
      <c r="N7" s="5"/>
      <c r="O7" s="5"/>
      <c r="P7" s="5"/>
      <c r="Q7" s="5"/>
      <c r="R7" s="5"/>
      <c r="S7" s="5"/>
      <c r="T7" s="3"/>
      <c r="U7" s="5"/>
      <c r="X7" s="5"/>
      <c r="Y7" s="5"/>
      <c r="Z7" s="5"/>
      <c r="AA7" s="5"/>
      <c r="AB7" s="5"/>
      <c r="AC7" s="5"/>
      <c r="AD7" s="5"/>
      <c r="AE7" s="5"/>
      <c r="AF7" s="5"/>
      <c r="AG7" s="5"/>
      <c r="AH7" s="5"/>
      <c r="AI7" s="5"/>
      <c r="AJ7" s="3"/>
      <c r="AN7" s="5"/>
      <c r="AO7" s="5"/>
      <c r="AP7" s="5"/>
      <c r="AQ7" s="5"/>
      <c r="AR7" s="5"/>
      <c r="AS7" s="5"/>
      <c r="AT7" s="5"/>
      <c r="AU7" s="5"/>
      <c r="AV7" s="5"/>
      <c r="AW7" s="5"/>
      <c r="AX7" s="5"/>
      <c r="AY7" s="5"/>
      <c r="AZ7" s="3"/>
    </row>
    <row r="8" spans="1:52" x14ac:dyDescent="0.25">
      <c r="A8">
        <v>5</v>
      </c>
      <c r="B8" t="s">
        <v>1</v>
      </c>
      <c r="C8">
        <v>2050</v>
      </c>
      <c r="D8" s="15">
        <f>SUM(G13:G73)</f>
        <v>180988652</v>
      </c>
      <c r="E8" s="15">
        <f>SUM(N13:N73)</f>
        <v>79968189</v>
      </c>
      <c r="F8" s="5">
        <f t="shared" si="0"/>
        <v>44.184090061071892</v>
      </c>
      <c r="H8" s="5"/>
      <c r="I8" s="5"/>
      <c r="J8" s="5"/>
      <c r="K8" s="5"/>
      <c r="L8" s="5"/>
      <c r="M8" s="5"/>
      <c r="N8" s="5"/>
      <c r="O8" s="5"/>
      <c r="P8" s="5"/>
      <c r="Q8" s="5"/>
      <c r="R8" s="5"/>
      <c r="S8" s="5"/>
      <c r="T8" s="3"/>
      <c r="U8" s="5"/>
      <c r="X8" s="5"/>
      <c r="Y8" s="5"/>
      <c r="Z8" s="5"/>
      <c r="AA8" s="5"/>
      <c r="AB8" s="5"/>
      <c r="AC8" s="5"/>
      <c r="AD8" s="5"/>
      <c r="AE8" s="5"/>
      <c r="AF8" s="5"/>
      <c r="AG8" s="5"/>
      <c r="AH8" s="5"/>
      <c r="AI8" s="5"/>
      <c r="AJ8" s="3"/>
      <c r="AN8" s="5"/>
      <c r="AO8" s="5"/>
      <c r="AP8" s="5"/>
      <c r="AQ8" s="5"/>
      <c r="AR8" s="5"/>
      <c r="AS8" s="5"/>
      <c r="AT8" s="5"/>
      <c r="AU8" s="5"/>
      <c r="AV8" s="5"/>
      <c r="AW8" s="5"/>
      <c r="AX8" s="5"/>
      <c r="AY8" s="5"/>
      <c r="AZ8" s="3"/>
    </row>
    <row r="9" spans="1:52" x14ac:dyDescent="0.25">
      <c r="D9" s="5"/>
      <c r="E9" s="5"/>
      <c r="H9" s="5"/>
      <c r="I9" s="5"/>
      <c r="J9" s="5"/>
      <c r="K9" s="5"/>
      <c r="L9" s="5"/>
      <c r="M9" s="5"/>
      <c r="N9" s="5"/>
      <c r="O9" s="5"/>
      <c r="P9" s="5"/>
      <c r="Q9" s="5"/>
      <c r="R9" s="5"/>
      <c r="S9" s="5"/>
      <c r="T9" s="5"/>
      <c r="U9" s="5"/>
      <c r="X9" s="5"/>
      <c r="Y9" s="5"/>
      <c r="Z9" s="5"/>
      <c r="AA9" s="5"/>
      <c r="AB9" s="5"/>
      <c r="AC9" s="5"/>
      <c r="AD9" s="5"/>
      <c r="AE9" s="5"/>
      <c r="AF9" s="5"/>
      <c r="AG9" s="5"/>
      <c r="AH9" s="5"/>
      <c r="AI9" s="5"/>
      <c r="AJ9" s="5"/>
      <c r="AN9" s="5"/>
      <c r="AO9" s="5"/>
      <c r="AP9" s="5"/>
      <c r="AQ9" s="5"/>
      <c r="AR9" s="5"/>
      <c r="AS9" s="5"/>
      <c r="AT9" s="5"/>
      <c r="AU9" s="5"/>
      <c r="AV9" s="5"/>
      <c r="AW9" s="5"/>
      <c r="AX9" s="5"/>
      <c r="AY9" s="5"/>
      <c r="AZ9" s="5"/>
    </row>
    <row r="10" spans="1:52" x14ac:dyDescent="0.25">
      <c r="B10" s="1"/>
      <c r="C10" s="1"/>
      <c r="D10" s="5"/>
      <c r="F10" s="1"/>
      <c r="T10" s="5"/>
      <c r="V10" s="1"/>
      <c r="AJ10" s="5"/>
      <c r="AZ10" s="5"/>
    </row>
    <row r="11" spans="1:52" x14ac:dyDescent="0.25">
      <c r="B11" t="s">
        <v>36</v>
      </c>
      <c r="D11" s="5"/>
      <c r="I11" t="s">
        <v>15</v>
      </c>
      <c r="T11" s="5"/>
      <c r="AJ11" s="5"/>
      <c r="AZ11" s="5"/>
    </row>
    <row r="12" spans="1:52" x14ac:dyDescent="0.25">
      <c r="A12" s="13" t="s">
        <v>34</v>
      </c>
      <c r="C12">
        <v>2010</v>
      </c>
      <c r="D12">
        <v>2020</v>
      </c>
      <c r="E12">
        <v>2030</v>
      </c>
      <c r="F12">
        <v>2040</v>
      </c>
      <c r="G12">
        <v>2050</v>
      </c>
      <c r="J12">
        <v>2010</v>
      </c>
      <c r="K12">
        <v>2020</v>
      </c>
      <c r="L12">
        <v>2030</v>
      </c>
      <c r="M12">
        <v>2040</v>
      </c>
      <c r="N12">
        <v>2050</v>
      </c>
      <c r="O12" s="1">
        <v>2010</v>
      </c>
      <c r="P12" s="1">
        <v>2020</v>
      </c>
      <c r="Q12" s="1">
        <v>2030</v>
      </c>
      <c r="R12" s="1">
        <v>2040</v>
      </c>
      <c r="S12" s="1">
        <v>2050</v>
      </c>
      <c r="T12" s="5"/>
      <c r="AJ12" s="5"/>
      <c r="AZ12" s="5"/>
    </row>
    <row r="13" spans="1:52" x14ac:dyDescent="0.25">
      <c r="A13" s="14">
        <v>1</v>
      </c>
      <c r="B13">
        <v>1</v>
      </c>
      <c r="C13">
        <v>2807773</v>
      </c>
      <c r="D13">
        <v>3905384</v>
      </c>
      <c r="E13">
        <v>5230772</v>
      </c>
      <c r="F13">
        <v>6721458</v>
      </c>
      <c r="G13">
        <v>8254521</v>
      </c>
      <c r="I13">
        <v>1</v>
      </c>
      <c r="J13">
        <v>441803</v>
      </c>
      <c r="K13">
        <v>923947</v>
      </c>
      <c r="L13">
        <v>1405680</v>
      </c>
      <c r="M13">
        <v>1979531</v>
      </c>
      <c r="N13">
        <v>2767037</v>
      </c>
      <c r="O13">
        <f>J13/1000</f>
        <v>441.803</v>
      </c>
      <c r="P13">
        <f t="shared" ref="P13:S28" si="1">K13/1000</f>
        <v>923.947</v>
      </c>
      <c r="Q13">
        <f t="shared" si="1"/>
        <v>1405.68</v>
      </c>
      <c r="R13">
        <f t="shared" si="1"/>
        <v>1979.5309999999999</v>
      </c>
      <c r="S13">
        <f t="shared" si="1"/>
        <v>2767.0369999999998</v>
      </c>
      <c r="T13" s="5"/>
      <c r="AJ13" s="5"/>
      <c r="AZ13" s="5"/>
    </row>
    <row r="14" spans="1:52" x14ac:dyDescent="0.25">
      <c r="A14" s="14">
        <v>1</v>
      </c>
      <c r="B14">
        <v>2</v>
      </c>
      <c r="C14">
        <v>41542</v>
      </c>
      <c r="D14">
        <v>52262</v>
      </c>
      <c r="E14">
        <v>63123</v>
      </c>
      <c r="F14">
        <v>73445</v>
      </c>
      <c r="G14">
        <v>82350</v>
      </c>
      <c r="I14">
        <v>2</v>
      </c>
      <c r="J14">
        <v>0</v>
      </c>
      <c r="K14">
        <v>0</v>
      </c>
      <c r="L14">
        <v>0</v>
      </c>
      <c r="M14">
        <v>152</v>
      </c>
      <c r="N14">
        <v>160</v>
      </c>
      <c r="O14">
        <f t="shared" ref="O14:S73" si="2">J14/1000</f>
        <v>0</v>
      </c>
      <c r="P14">
        <f t="shared" si="1"/>
        <v>0</v>
      </c>
      <c r="Q14">
        <f t="shared" si="1"/>
        <v>0</v>
      </c>
      <c r="R14">
        <f t="shared" si="1"/>
        <v>0.152</v>
      </c>
      <c r="S14">
        <f t="shared" si="1"/>
        <v>0.16</v>
      </c>
      <c r="T14" s="5"/>
      <c r="AJ14" s="5"/>
      <c r="AZ14" s="5"/>
    </row>
    <row r="15" spans="1:52" x14ac:dyDescent="0.25">
      <c r="A15" s="14">
        <v>1</v>
      </c>
      <c r="B15">
        <v>3</v>
      </c>
      <c r="C15">
        <v>49408</v>
      </c>
      <c r="D15">
        <v>69110</v>
      </c>
      <c r="E15">
        <v>93015</v>
      </c>
      <c r="F15">
        <v>120092</v>
      </c>
      <c r="G15">
        <v>148124</v>
      </c>
      <c r="I15">
        <v>3</v>
      </c>
      <c r="J15">
        <v>0</v>
      </c>
      <c r="K15">
        <v>0</v>
      </c>
      <c r="L15">
        <v>0</v>
      </c>
      <c r="M15">
        <v>0</v>
      </c>
      <c r="N15">
        <v>0</v>
      </c>
      <c r="O15">
        <f t="shared" si="2"/>
        <v>0</v>
      </c>
      <c r="P15">
        <f t="shared" si="1"/>
        <v>0</v>
      </c>
      <c r="Q15">
        <f t="shared" si="1"/>
        <v>0</v>
      </c>
      <c r="R15">
        <f t="shared" si="1"/>
        <v>0</v>
      </c>
      <c r="S15">
        <f t="shared" si="1"/>
        <v>0</v>
      </c>
      <c r="T15" s="5"/>
      <c r="AJ15" s="5"/>
      <c r="AZ15" s="5"/>
    </row>
    <row r="16" spans="1:52" x14ac:dyDescent="0.25">
      <c r="A16" s="14">
        <v>1</v>
      </c>
      <c r="B16">
        <v>4</v>
      </c>
      <c r="C16">
        <v>52141</v>
      </c>
      <c r="D16">
        <v>72895</v>
      </c>
      <c r="E16">
        <v>98094</v>
      </c>
      <c r="F16">
        <v>126630</v>
      </c>
      <c r="G16">
        <v>156151</v>
      </c>
      <c r="I16">
        <v>4</v>
      </c>
      <c r="J16">
        <v>0</v>
      </c>
      <c r="K16">
        <v>0</v>
      </c>
      <c r="L16">
        <v>0</v>
      </c>
      <c r="M16">
        <v>0</v>
      </c>
      <c r="N16">
        <v>0</v>
      </c>
      <c r="O16">
        <f t="shared" si="2"/>
        <v>0</v>
      </c>
      <c r="P16">
        <f t="shared" si="1"/>
        <v>0</v>
      </c>
      <c r="Q16">
        <f t="shared" si="1"/>
        <v>0</v>
      </c>
      <c r="R16">
        <f t="shared" si="1"/>
        <v>0</v>
      </c>
      <c r="S16">
        <f t="shared" si="1"/>
        <v>0</v>
      </c>
      <c r="T16" s="5"/>
      <c r="AJ16" s="5"/>
      <c r="AZ16" s="5"/>
    </row>
    <row r="17" spans="1:52" x14ac:dyDescent="0.25">
      <c r="A17" s="14">
        <v>1</v>
      </c>
      <c r="B17">
        <v>5</v>
      </c>
      <c r="C17">
        <v>260647</v>
      </c>
      <c r="D17">
        <v>364816</v>
      </c>
      <c r="E17">
        <v>491391</v>
      </c>
      <c r="F17">
        <v>635229</v>
      </c>
      <c r="G17">
        <v>784023</v>
      </c>
      <c r="I17">
        <v>5</v>
      </c>
      <c r="J17">
        <v>18622</v>
      </c>
      <c r="K17">
        <v>46050</v>
      </c>
      <c r="L17">
        <v>84983</v>
      </c>
      <c r="M17">
        <v>110348</v>
      </c>
      <c r="N17">
        <v>136509</v>
      </c>
      <c r="O17">
        <f t="shared" si="2"/>
        <v>18.622</v>
      </c>
      <c r="P17">
        <f t="shared" si="1"/>
        <v>46.05</v>
      </c>
      <c r="Q17">
        <f t="shared" si="1"/>
        <v>84.983000000000004</v>
      </c>
      <c r="R17">
        <f t="shared" si="1"/>
        <v>110.348</v>
      </c>
      <c r="S17">
        <f t="shared" si="1"/>
        <v>136.50899999999999</v>
      </c>
      <c r="T17" s="5"/>
      <c r="AJ17" s="5"/>
      <c r="AZ17" s="5"/>
    </row>
    <row r="18" spans="1:52" x14ac:dyDescent="0.25">
      <c r="A18" s="14">
        <v>1</v>
      </c>
      <c r="B18">
        <v>6</v>
      </c>
      <c r="C18">
        <v>1024648</v>
      </c>
      <c r="D18">
        <v>1431283</v>
      </c>
      <c r="E18">
        <v>1924390</v>
      </c>
      <c r="F18">
        <v>2482487</v>
      </c>
      <c r="G18">
        <v>3059618</v>
      </c>
      <c r="I18">
        <v>6</v>
      </c>
      <c r="J18">
        <v>7890</v>
      </c>
      <c r="K18">
        <v>12632</v>
      </c>
      <c r="L18">
        <v>17112</v>
      </c>
      <c r="M18">
        <v>33406</v>
      </c>
      <c r="N18">
        <v>41324</v>
      </c>
      <c r="O18">
        <f t="shared" si="2"/>
        <v>7.89</v>
      </c>
      <c r="P18">
        <f t="shared" si="1"/>
        <v>12.632</v>
      </c>
      <c r="Q18">
        <f t="shared" si="1"/>
        <v>17.111999999999998</v>
      </c>
      <c r="R18">
        <f t="shared" si="1"/>
        <v>33.405999999999999</v>
      </c>
      <c r="S18">
        <f t="shared" si="1"/>
        <v>41.323999999999998</v>
      </c>
      <c r="T18" s="5"/>
      <c r="AJ18" s="5"/>
      <c r="AZ18" s="5"/>
    </row>
    <row r="19" spans="1:52" x14ac:dyDescent="0.25">
      <c r="A19" s="14">
        <v>1</v>
      </c>
      <c r="B19">
        <v>7</v>
      </c>
      <c r="C19">
        <v>218784</v>
      </c>
      <c r="D19">
        <v>304146</v>
      </c>
      <c r="E19">
        <v>407435</v>
      </c>
      <c r="F19">
        <v>524058</v>
      </c>
      <c r="G19">
        <v>644427</v>
      </c>
      <c r="I19">
        <v>7</v>
      </c>
      <c r="J19">
        <v>0</v>
      </c>
      <c r="K19">
        <v>0</v>
      </c>
      <c r="L19">
        <v>0</v>
      </c>
      <c r="M19">
        <v>0</v>
      </c>
      <c r="N19">
        <v>0</v>
      </c>
      <c r="O19">
        <f t="shared" si="2"/>
        <v>0</v>
      </c>
      <c r="P19">
        <f t="shared" si="1"/>
        <v>0</v>
      </c>
      <c r="Q19">
        <f t="shared" si="1"/>
        <v>0</v>
      </c>
      <c r="R19">
        <f t="shared" si="1"/>
        <v>0</v>
      </c>
      <c r="S19">
        <f t="shared" si="1"/>
        <v>0</v>
      </c>
      <c r="T19" s="5"/>
      <c r="AJ19" s="5"/>
      <c r="AZ19" s="5"/>
    </row>
    <row r="20" spans="1:52" x14ac:dyDescent="0.25">
      <c r="A20" s="14">
        <v>1</v>
      </c>
      <c r="B20">
        <v>8</v>
      </c>
      <c r="C20">
        <v>46994</v>
      </c>
      <c r="D20">
        <v>64688</v>
      </c>
      <c r="E20">
        <v>85883</v>
      </c>
      <c r="F20">
        <v>109633</v>
      </c>
      <c r="G20">
        <v>133980</v>
      </c>
      <c r="I20">
        <v>8</v>
      </c>
      <c r="J20">
        <v>0</v>
      </c>
      <c r="K20">
        <v>0</v>
      </c>
      <c r="L20">
        <v>0</v>
      </c>
      <c r="M20">
        <v>0</v>
      </c>
      <c r="N20">
        <v>0</v>
      </c>
      <c r="O20">
        <f t="shared" si="2"/>
        <v>0</v>
      </c>
      <c r="P20">
        <f t="shared" si="1"/>
        <v>0</v>
      </c>
      <c r="Q20">
        <f t="shared" si="1"/>
        <v>0</v>
      </c>
      <c r="R20">
        <f t="shared" si="1"/>
        <v>0</v>
      </c>
      <c r="S20">
        <f t="shared" si="1"/>
        <v>0</v>
      </c>
      <c r="T20" s="5"/>
      <c r="AJ20" s="5"/>
      <c r="AZ20" s="5"/>
    </row>
    <row r="21" spans="1:52" x14ac:dyDescent="0.25">
      <c r="A21" s="14">
        <v>3</v>
      </c>
      <c r="B21">
        <v>9</v>
      </c>
      <c r="C21">
        <v>106058</v>
      </c>
      <c r="D21">
        <v>145511</v>
      </c>
      <c r="E21">
        <v>193011</v>
      </c>
      <c r="F21">
        <v>246442</v>
      </c>
      <c r="G21">
        <v>301430</v>
      </c>
      <c r="I21">
        <v>9</v>
      </c>
      <c r="J21">
        <v>0</v>
      </c>
      <c r="K21">
        <v>0</v>
      </c>
      <c r="L21">
        <v>0</v>
      </c>
      <c r="M21">
        <v>0</v>
      </c>
      <c r="N21">
        <v>0</v>
      </c>
      <c r="O21">
        <f t="shared" si="2"/>
        <v>0</v>
      </c>
      <c r="P21">
        <f t="shared" si="1"/>
        <v>0</v>
      </c>
      <c r="Q21">
        <f t="shared" si="1"/>
        <v>0</v>
      </c>
      <c r="R21">
        <f t="shared" si="1"/>
        <v>0</v>
      </c>
      <c r="S21">
        <f t="shared" si="1"/>
        <v>0</v>
      </c>
      <c r="T21" s="5"/>
      <c r="AJ21" s="5"/>
      <c r="AZ21" s="5"/>
    </row>
    <row r="22" spans="1:52" x14ac:dyDescent="0.25">
      <c r="A22" s="14">
        <v>2</v>
      </c>
      <c r="B22">
        <v>10</v>
      </c>
      <c r="C22">
        <v>1226454</v>
      </c>
      <c r="D22">
        <v>1640826</v>
      </c>
      <c r="E22">
        <v>2123524</v>
      </c>
      <c r="F22">
        <v>2638499</v>
      </c>
      <c r="G22">
        <v>3153226</v>
      </c>
      <c r="I22">
        <v>10</v>
      </c>
      <c r="J22">
        <v>401162</v>
      </c>
      <c r="K22">
        <v>570696</v>
      </c>
      <c r="L22">
        <v>762973</v>
      </c>
      <c r="M22">
        <v>988237</v>
      </c>
      <c r="N22">
        <v>1141175</v>
      </c>
      <c r="O22">
        <f t="shared" si="2"/>
        <v>401.16199999999998</v>
      </c>
      <c r="P22">
        <f t="shared" si="1"/>
        <v>570.69600000000003</v>
      </c>
      <c r="Q22">
        <f t="shared" si="1"/>
        <v>762.97299999999996</v>
      </c>
      <c r="R22">
        <f t="shared" si="1"/>
        <v>988.23699999999997</v>
      </c>
      <c r="S22">
        <f t="shared" si="1"/>
        <v>1141.175</v>
      </c>
      <c r="T22" s="5"/>
      <c r="AJ22" s="5"/>
      <c r="AZ22" s="5"/>
    </row>
    <row r="23" spans="1:52" x14ac:dyDescent="0.25">
      <c r="A23" s="14">
        <v>2</v>
      </c>
      <c r="B23">
        <v>11</v>
      </c>
      <c r="C23">
        <v>29553</v>
      </c>
      <c r="D23">
        <v>36114</v>
      </c>
      <c r="E23">
        <v>43880</v>
      </c>
      <c r="F23">
        <v>52478</v>
      </c>
      <c r="G23">
        <v>61207</v>
      </c>
      <c r="I23">
        <v>11</v>
      </c>
      <c r="J23">
        <v>0</v>
      </c>
      <c r="K23">
        <v>0</v>
      </c>
      <c r="L23">
        <v>0</v>
      </c>
      <c r="M23">
        <v>0</v>
      </c>
      <c r="N23">
        <v>0</v>
      </c>
      <c r="O23">
        <f t="shared" si="2"/>
        <v>0</v>
      </c>
      <c r="P23">
        <f t="shared" si="1"/>
        <v>0</v>
      </c>
      <c r="Q23">
        <f t="shared" si="1"/>
        <v>0</v>
      </c>
      <c r="R23">
        <f t="shared" si="1"/>
        <v>0</v>
      </c>
      <c r="S23">
        <f t="shared" si="1"/>
        <v>0</v>
      </c>
      <c r="T23" s="5"/>
      <c r="AJ23" s="5"/>
      <c r="AZ23" s="5"/>
    </row>
    <row r="24" spans="1:52" x14ac:dyDescent="0.25">
      <c r="A24" s="14">
        <v>2</v>
      </c>
      <c r="B24">
        <v>12</v>
      </c>
      <c r="C24">
        <v>249094</v>
      </c>
      <c r="D24">
        <v>348625</v>
      </c>
      <c r="E24">
        <v>469498</v>
      </c>
      <c r="F24">
        <v>606473</v>
      </c>
      <c r="G24">
        <v>748253</v>
      </c>
      <c r="I24">
        <v>12</v>
      </c>
      <c r="J24">
        <v>0</v>
      </c>
      <c r="K24">
        <v>0</v>
      </c>
      <c r="L24">
        <v>0</v>
      </c>
      <c r="M24">
        <v>0</v>
      </c>
      <c r="N24">
        <v>0</v>
      </c>
      <c r="O24">
        <f t="shared" si="2"/>
        <v>0</v>
      </c>
      <c r="P24">
        <f t="shared" si="1"/>
        <v>0</v>
      </c>
      <c r="Q24">
        <f t="shared" si="1"/>
        <v>0</v>
      </c>
      <c r="R24">
        <f t="shared" si="1"/>
        <v>0</v>
      </c>
      <c r="S24">
        <f t="shared" si="1"/>
        <v>0</v>
      </c>
      <c r="T24" s="5"/>
      <c r="AJ24" s="5"/>
      <c r="AZ24" s="5"/>
    </row>
    <row r="25" spans="1:52" x14ac:dyDescent="0.25">
      <c r="A25" s="14">
        <v>2</v>
      </c>
      <c r="B25">
        <v>13</v>
      </c>
      <c r="C25">
        <v>579195</v>
      </c>
      <c r="D25">
        <v>808328</v>
      </c>
      <c r="E25">
        <v>1086521</v>
      </c>
      <c r="F25">
        <v>1401445</v>
      </c>
      <c r="G25">
        <v>1727290</v>
      </c>
      <c r="I25">
        <v>13</v>
      </c>
      <c r="J25">
        <v>0</v>
      </c>
      <c r="K25">
        <v>10454</v>
      </c>
      <c r="L25">
        <v>14163</v>
      </c>
      <c r="M25">
        <v>34502</v>
      </c>
      <c r="N25">
        <v>42682</v>
      </c>
      <c r="O25">
        <f t="shared" si="2"/>
        <v>0</v>
      </c>
      <c r="P25">
        <f t="shared" si="1"/>
        <v>10.454000000000001</v>
      </c>
      <c r="Q25">
        <f t="shared" si="1"/>
        <v>14.163</v>
      </c>
      <c r="R25">
        <f t="shared" si="1"/>
        <v>34.502000000000002</v>
      </c>
      <c r="S25">
        <f t="shared" si="1"/>
        <v>42.682000000000002</v>
      </c>
      <c r="T25" s="5"/>
      <c r="AJ25" s="5"/>
      <c r="AZ25" s="5"/>
    </row>
    <row r="26" spans="1:52" x14ac:dyDescent="0.25">
      <c r="A26" s="14">
        <v>2</v>
      </c>
      <c r="B26">
        <v>14</v>
      </c>
      <c r="C26">
        <v>1048246</v>
      </c>
      <c r="D26">
        <v>1286845</v>
      </c>
      <c r="E26">
        <v>1548613</v>
      </c>
      <c r="F26">
        <v>1801463</v>
      </c>
      <c r="G26">
        <v>2039295</v>
      </c>
      <c r="I26">
        <v>14</v>
      </c>
      <c r="J26">
        <v>671381</v>
      </c>
      <c r="K26">
        <v>1085229</v>
      </c>
      <c r="L26">
        <v>1337346</v>
      </c>
      <c r="M26">
        <v>1556002</v>
      </c>
      <c r="N26">
        <v>1797096</v>
      </c>
      <c r="O26">
        <f t="shared" si="2"/>
        <v>671.38099999999997</v>
      </c>
      <c r="P26">
        <f t="shared" si="1"/>
        <v>1085.229</v>
      </c>
      <c r="Q26">
        <f t="shared" si="1"/>
        <v>1337.346</v>
      </c>
      <c r="R26">
        <f t="shared" si="1"/>
        <v>1556.002</v>
      </c>
      <c r="S26">
        <f t="shared" si="1"/>
        <v>1797.096</v>
      </c>
      <c r="T26" s="5"/>
      <c r="AJ26" s="5"/>
      <c r="AZ26" s="5"/>
    </row>
    <row r="27" spans="1:52" x14ac:dyDescent="0.25">
      <c r="A27" s="14">
        <v>3</v>
      </c>
      <c r="B27">
        <v>15</v>
      </c>
      <c r="C27">
        <v>4441914</v>
      </c>
      <c r="D27">
        <v>6059731</v>
      </c>
      <c r="E27">
        <v>7976362</v>
      </c>
      <c r="F27">
        <v>10118417</v>
      </c>
      <c r="G27">
        <v>12303911</v>
      </c>
      <c r="I27">
        <v>15</v>
      </c>
      <c r="J27">
        <v>715047</v>
      </c>
      <c r="K27">
        <v>1405365</v>
      </c>
      <c r="L27">
        <v>2545242</v>
      </c>
      <c r="M27">
        <v>4240163</v>
      </c>
      <c r="N27">
        <v>6103085</v>
      </c>
      <c r="O27">
        <f t="shared" si="2"/>
        <v>715.04700000000003</v>
      </c>
      <c r="P27">
        <f t="shared" si="1"/>
        <v>1405.365</v>
      </c>
      <c r="Q27">
        <f t="shared" si="1"/>
        <v>2545.2420000000002</v>
      </c>
      <c r="R27">
        <f t="shared" si="1"/>
        <v>4240.1629999999996</v>
      </c>
      <c r="S27">
        <f t="shared" si="1"/>
        <v>6103.085</v>
      </c>
      <c r="T27" s="5"/>
      <c r="AJ27" s="5"/>
      <c r="AZ27" s="5"/>
    </row>
    <row r="28" spans="1:52" x14ac:dyDescent="0.25">
      <c r="A28" s="14">
        <v>3</v>
      </c>
      <c r="B28">
        <v>16</v>
      </c>
      <c r="C28">
        <v>2370743</v>
      </c>
      <c r="D28">
        <v>3271246</v>
      </c>
      <c r="E28">
        <v>4358179</v>
      </c>
      <c r="F28">
        <v>5583694</v>
      </c>
      <c r="G28">
        <v>6846956</v>
      </c>
      <c r="I28">
        <v>16</v>
      </c>
      <c r="J28">
        <v>131690</v>
      </c>
      <c r="K28">
        <v>236638</v>
      </c>
      <c r="L28">
        <v>320566</v>
      </c>
      <c r="M28">
        <v>487266</v>
      </c>
      <c r="N28">
        <v>660368</v>
      </c>
      <c r="O28">
        <f t="shared" si="2"/>
        <v>131.69</v>
      </c>
      <c r="P28">
        <f t="shared" si="1"/>
        <v>236.63800000000001</v>
      </c>
      <c r="Q28">
        <f t="shared" si="1"/>
        <v>320.56599999999997</v>
      </c>
      <c r="R28">
        <f t="shared" si="1"/>
        <v>487.26600000000002</v>
      </c>
      <c r="S28">
        <f t="shared" si="1"/>
        <v>660.36800000000005</v>
      </c>
      <c r="T28" s="5"/>
      <c r="AJ28" s="5"/>
      <c r="AZ28" s="5"/>
    </row>
    <row r="29" spans="1:52" x14ac:dyDescent="0.25">
      <c r="A29" s="14">
        <v>3</v>
      </c>
      <c r="B29">
        <v>17</v>
      </c>
      <c r="C29">
        <v>302993</v>
      </c>
      <c r="D29">
        <v>424055</v>
      </c>
      <c r="E29">
        <v>571065</v>
      </c>
      <c r="F29">
        <v>737658</v>
      </c>
      <c r="G29">
        <v>910095</v>
      </c>
      <c r="I29">
        <v>17</v>
      </c>
      <c r="J29">
        <v>0</v>
      </c>
      <c r="K29">
        <v>0</v>
      </c>
      <c r="L29">
        <v>0</v>
      </c>
      <c r="M29">
        <v>0</v>
      </c>
      <c r="N29">
        <v>0</v>
      </c>
      <c r="O29">
        <f t="shared" si="2"/>
        <v>0</v>
      </c>
      <c r="P29">
        <f t="shared" si="2"/>
        <v>0</v>
      </c>
      <c r="Q29">
        <f t="shared" si="2"/>
        <v>0</v>
      </c>
      <c r="R29">
        <f t="shared" si="2"/>
        <v>0</v>
      </c>
      <c r="S29">
        <f t="shared" si="2"/>
        <v>0</v>
      </c>
      <c r="T29" s="5"/>
      <c r="AJ29" s="5"/>
      <c r="AZ29" s="5"/>
    </row>
    <row r="30" spans="1:52" x14ac:dyDescent="0.25">
      <c r="A30" s="14">
        <v>3</v>
      </c>
      <c r="B30">
        <v>18</v>
      </c>
      <c r="C30">
        <v>2864225</v>
      </c>
      <c r="D30">
        <v>3733891</v>
      </c>
      <c r="E30">
        <v>4784705</v>
      </c>
      <c r="F30">
        <v>5981809</v>
      </c>
      <c r="G30">
        <v>7232972</v>
      </c>
      <c r="I30">
        <v>18</v>
      </c>
      <c r="J30">
        <v>1016725</v>
      </c>
      <c r="K30">
        <v>1243625</v>
      </c>
      <c r="L30">
        <v>1456880</v>
      </c>
      <c r="M30">
        <v>1960226</v>
      </c>
      <c r="N30">
        <v>2442021</v>
      </c>
      <c r="O30">
        <f t="shared" si="2"/>
        <v>1016.725</v>
      </c>
      <c r="P30">
        <f t="shared" si="2"/>
        <v>1243.625</v>
      </c>
      <c r="Q30">
        <f t="shared" si="2"/>
        <v>1456.88</v>
      </c>
      <c r="R30">
        <f t="shared" si="2"/>
        <v>1960.2260000000001</v>
      </c>
      <c r="S30">
        <f t="shared" si="2"/>
        <v>2442.0210000000002</v>
      </c>
      <c r="T30" s="5"/>
      <c r="AJ30" s="5"/>
      <c r="AZ30" s="5"/>
    </row>
    <row r="31" spans="1:52" x14ac:dyDescent="0.25">
      <c r="A31" s="14">
        <v>3</v>
      </c>
      <c r="B31">
        <v>19</v>
      </c>
      <c r="C31">
        <v>1360825</v>
      </c>
      <c r="D31">
        <v>1804455</v>
      </c>
      <c r="E31">
        <v>2341639</v>
      </c>
      <c r="F31">
        <v>2953188</v>
      </c>
      <c r="G31">
        <v>3590975</v>
      </c>
      <c r="I31">
        <v>19</v>
      </c>
      <c r="J31">
        <v>379986</v>
      </c>
      <c r="K31">
        <v>517626</v>
      </c>
      <c r="L31">
        <v>684788</v>
      </c>
      <c r="M31">
        <v>1060148</v>
      </c>
      <c r="N31">
        <v>1637832</v>
      </c>
      <c r="O31">
        <f t="shared" si="2"/>
        <v>379.98599999999999</v>
      </c>
      <c r="P31">
        <f t="shared" si="2"/>
        <v>517.62599999999998</v>
      </c>
      <c r="Q31">
        <f t="shared" si="2"/>
        <v>684.78800000000001</v>
      </c>
      <c r="R31">
        <f t="shared" si="2"/>
        <v>1060.1479999999999</v>
      </c>
      <c r="S31">
        <f t="shared" si="2"/>
        <v>1637.8320000000001</v>
      </c>
      <c r="T31" s="5"/>
      <c r="AJ31" s="5"/>
      <c r="AZ31" s="5"/>
    </row>
    <row r="32" spans="1:52" x14ac:dyDescent="0.25">
      <c r="A32" s="14">
        <v>3</v>
      </c>
      <c r="B32">
        <v>20</v>
      </c>
      <c r="C32">
        <v>1440987</v>
      </c>
      <c r="D32">
        <v>1972367</v>
      </c>
      <c r="E32">
        <v>2613586</v>
      </c>
      <c r="F32">
        <v>3346439</v>
      </c>
      <c r="G32">
        <v>4104597</v>
      </c>
      <c r="I32">
        <v>20</v>
      </c>
      <c r="J32">
        <v>295475</v>
      </c>
      <c r="K32">
        <v>616493</v>
      </c>
      <c r="L32">
        <v>1355046</v>
      </c>
      <c r="M32">
        <v>2051932</v>
      </c>
      <c r="N32">
        <v>2839566</v>
      </c>
      <c r="O32">
        <f t="shared" si="2"/>
        <v>295.47500000000002</v>
      </c>
      <c r="P32">
        <f t="shared" si="2"/>
        <v>616.49300000000005</v>
      </c>
      <c r="Q32">
        <f t="shared" si="2"/>
        <v>1355.046</v>
      </c>
      <c r="R32">
        <f t="shared" si="2"/>
        <v>2051.9319999999998</v>
      </c>
      <c r="S32">
        <f t="shared" si="2"/>
        <v>2839.5659999999998</v>
      </c>
      <c r="T32" s="5"/>
      <c r="AJ32" s="5"/>
      <c r="AZ32" s="5"/>
    </row>
    <row r="33" spans="1:52" x14ac:dyDescent="0.25">
      <c r="A33" s="14">
        <v>3</v>
      </c>
      <c r="B33">
        <v>21</v>
      </c>
      <c r="C33">
        <v>388197</v>
      </c>
      <c r="D33">
        <v>540754</v>
      </c>
      <c r="E33">
        <v>725891</v>
      </c>
      <c r="F33">
        <v>935923</v>
      </c>
      <c r="G33">
        <v>1153853</v>
      </c>
      <c r="I33">
        <v>21</v>
      </c>
      <c r="J33">
        <v>32152</v>
      </c>
      <c r="K33">
        <v>68664</v>
      </c>
      <c r="L33">
        <v>131956</v>
      </c>
      <c r="M33">
        <v>300337</v>
      </c>
      <c r="N33">
        <v>608775</v>
      </c>
      <c r="O33">
        <f t="shared" si="2"/>
        <v>32.152000000000001</v>
      </c>
      <c r="P33">
        <f t="shared" si="2"/>
        <v>68.664000000000001</v>
      </c>
      <c r="Q33">
        <f t="shared" si="2"/>
        <v>131.95599999999999</v>
      </c>
      <c r="R33">
        <f t="shared" si="2"/>
        <v>300.33699999999999</v>
      </c>
      <c r="S33">
        <f t="shared" si="2"/>
        <v>608.77499999999998</v>
      </c>
      <c r="T33" s="5"/>
      <c r="AJ33" s="5"/>
      <c r="AZ33" s="5"/>
    </row>
    <row r="34" spans="1:52" x14ac:dyDescent="0.25">
      <c r="A34" s="14">
        <v>3</v>
      </c>
      <c r="B34">
        <v>22</v>
      </c>
      <c r="C34">
        <v>698137</v>
      </c>
      <c r="D34">
        <v>960995</v>
      </c>
      <c r="E34">
        <v>1279904</v>
      </c>
      <c r="F34">
        <v>1644196</v>
      </c>
      <c r="G34">
        <v>2022123</v>
      </c>
      <c r="I34">
        <v>22</v>
      </c>
      <c r="J34">
        <v>62163</v>
      </c>
      <c r="K34">
        <v>203081</v>
      </c>
      <c r="L34">
        <v>510664</v>
      </c>
      <c r="M34">
        <v>881902</v>
      </c>
      <c r="N34">
        <v>1348318</v>
      </c>
      <c r="O34">
        <f t="shared" si="2"/>
        <v>62.162999999999997</v>
      </c>
      <c r="P34">
        <f t="shared" si="2"/>
        <v>203.08099999999999</v>
      </c>
      <c r="Q34">
        <f t="shared" si="2"/>
        <v>510.66399999999999</v>
      </c>
      <c r="R34">
        <f t="shared" si="2"/>
        <v>881.90200000000004</v>
      </c>
      <c r="S34">
        <f t="shared" si="2"/>
        <v>1348.318</v>
      </c>
      <c r="T34" s="5"/>
      <c r="AJ34" s="5"/>
      <c r="AZ34" s="5"/>
    </row>
    <row r="35" spans="1:52" x14ac:dyDescent="0.25">
      <c r="A35" s="14">
        <v>2</v>
      </c>
      <c r="B35">
        <v>23</v>
      </c>
      <c r="C35">
        <v>2388516</v>
      </c>
      <c r="D35">
        <v>3230209</v>
      </c>
      <c r="E35">
        <v>4242022</v>
      </c>
      <c r="F35">
        <v>5380290</v>
      </c>
      <c r="G35">
        <v>6549709</v>
      </c>
      <c r="I35">
        <v>23</v>
      </c>
      <c r="J35">
        <v>145618</v>
      </c>
      <c r="K35">
        <v>401787</v>
      </c>
      <c r="L35">
        <v>756605</v>
      </c>
      <c r="M35">
        <v>1255428</v>
      </c>
      <c r="N35">
        <v>1923088</v>
      </c>
      <c r="O35">
        <f t="shared" si="2"/>
        <v>145.61799999999999</v>
      </c>
      <c r="P35">
        <f t="shared" si="2"/>
        <v>401.78699999999998</v>
      </c>
      <c r="Q35">
        <f t="shared" si="2"/>
        <v>756.60500000000002</v>
      </c>
      <c r="R35">
        <f t="shared" si="2"/>
        <v>1255.4280000000001</v>
      </c>
      <c r="S35">
        <f t="shared" si="2"/>
        <v>1923.088</v>
      </c>
      <c r="T35" s="5"/>
      <c r="AJ35" s="5"/>
      <c r="AZ35" s="5"/>
    </row>
    <row r="36" spans="1:52" x14ac:dyDescent="0.25">
      <c r="A36" s="14">
        <v>2</v>
      </c>
      <c r="B36">
        <v>24</v>
      </c>
      <c r="C36">
        <v>1115092</v>
      </c>
      <c r="D36">
        <v>1535953</v>
      </c>
      <c r="E36">
        <v>2044678</v>
      </c>
      <c r="F36">
        <v>2617739</v>
      </c>
      <c r="G36">
        <v>3208809</v>
      </c>
      <c r="I36">
        <v>24</v>
      </c>
      <c r="J36">
        <v>2064</v>
      </c>
      <c r="K36">
        <v>173990</v>
      </c>
      <c r="L36">
        <v>388831</v>
      </c>
      <c r="M36">
        <v>925300</v>
      </c>
      <c r="N36">
        <v>1565115</v>
      </c>
      <c r="O36">
        <f t="shared" si="2"/>
        <v>2.0640000000000001</v>
      </c>
      <c r="P36">
        <f t="shared" si="2"/>
        <v>173.99</v>
      </c>
      <c r="Q36">
        <f t="shared" si="2"/>
        <v>388.83100000000002</v>
      </c>
      <c r="R36">
        <f t="shared" si="2"/>
        <v>925.3</v>
      </c>
      <c r="S36">
        <f t="shared" si="2"/>
        <v>1565.115</v>
      </c>
      <c r="T36" s="5"/>
      <c r="AJ36" s="5"/>
      <c r="AZ36" s="5"/>
    </row>
    <row r="37" spans="1:52" x14ac:dyDescent="0.25">
      <c r="A37" s="14">
        <v>7</v>
      </c>
      <c r="B37">
        <v>25</v>
      </c>
      <c r="C37">
        <v>106890</v>
      </c>
      <c r="D37">
        <v>145142</v>
      </c>
      <c r="E37">
        <v>188860</v>
      </c>
      <c r="F37">
        <v>233035</v>
      </c>
      <c r="G37">
        <v>274810</v>
      </c>
      <c r="I37">
        <v>25</v>
      </c>
      <c r="J37">
        <v>0</v>
      </c>
      <c r="K37">
        <v>44207</v>
      </c>
      <c r="L37">
        <v>170139</v>
      </c>
      <c r="M37">
        <v>208848</v>
      </c>
      <c r="N37">
        <v>244965</v>
      </c>
      <c r="O37">
        <f t="shared" si="2"/>
        <v>0</v>
      </c>
      <c r="P37">
        <f t="shared" si="2"/>
        <v>44.207000000000001</v>
      </c>
      <c r="Q37">
        <f t="shared" si="2"/>
        <v>170.13900000000001</v>
      </c>
      <c r="R37">
        <f t="shared" si="2"/>
        <v>208.84800000000001</v>
      </c>
      <c r="S37">
        <f t="shared" si="2"/>
        <v>244.965</v>
      </c>
      <c r="T37" s="5"/>
      <c r="AJ37" s="5"/>
      <c r="AZ37" s="5"/>
    </row>
    <row r="38" spans="1:52" x14ac:dyDescent="0.25">
      <c r="A38" s="14">
        <v>2</v>
      </c>
      <c r="B38">
        <v>26</v>
      </c>
      <c r="C38">
        <v>199041</v>
      </c>
      <c r="D38">
        <v>243382</v>
      </c>
      <c r="E38">
        <v>291381</v>
      </c>
      <c r="F38">
        <v>334719</v>
      </c>
      <c r="G38">
        <v>373520</v>
      </c>
      <c r="I38">
        <v>26</v>
      </c>
      <c r="J38">
        <v>194006</v>
      </c>
      <c r="K38">
        <v>238887</v>
      </c>
      <c r="L38">
        <v>288985</v>
      </c>
      <c r="M38">
        <v>332237</v>
      </c>
      <c r="N38">
        <v>370959</v>
      </c>
      <c r="O38">
        <f t="shared" si="2"/>
        <v>194.006</v>
      </c>
      <c r="P38">
        <f t="shared" si="2"/>
        <v>238.887</v>
      </c>
      <c r="Q38">
        <f t="shared" si="2"/>
        <v>288.98500000000001</v>
      </c>
      <c r="R38">
        <f t="shared" si="2"/>
        <v>332.23700000000002</v>
      </c>
      <c r="S38">
        <f t="shared" si="2"/>
        <v>370.959</v>
      </c>
      <c r="T38" s="5"/>
      <c r="AJ38" s="5"/>
      <c r="AZ38" s="5"/>
    </row>
    <row r="39" spans="1:52" x14ac:dyDescent="0.25">
      <c r="A39" s="14">
        <v>2</v>
      </c>
      <c r="B39">
        <v>27</v>
      </c>
      <c r="C39">
        <v>1035210</v>
      </c>
      <c r="D39">
        <v>1321733</v>
      </c>
      <c r="E39">
        <v>1653633</v>
      </c>
      <c r="F39">
        <v>2013942</v>
      </c>
      <c r="G39">
        <v>2376649</v>
      </c>
      <c r="I39">
        <v>27</v>
      </c>
      <c r="J39">
        <v>311346</v>
      </c>
      <c r="K39">
        <v>514278</v>
      </c>
      <c r="L39">
        <v>806141</v>
      </c>
      <c r="M39">
        <v>1159285</v>
      </c>
      <c r="N39">
        <v>1573185</v>
      </c>
      <c r="O39">
        <f t="shared" si="2"/>
        <v>311.346</v>
      </c>
      <c r="P39">
        <f t="shared" si="2"/>
        <v>514.27800000000002</v>
      </c>
      <c r="Q39">
        <f t="shared" si="2"/>
        <v>806.14099999999996</v>
      </c>
      <c r="R39">
        <f t="shared" si="2"/>
        <v>1159.2850000000001</v>
      </c>
      <c r="S39">
        <f t="shared" si="2"/>
        <v>1573.1849999999999</v>
      </c>
      <c r="T39" s="5"/>
      <c r="AJ39" s="5"/>
      <c r="AZ39" s="5"/>
    </row>
    <row r="40" spans="1:52" x14ac:dyDescent="0.25">
      <c r="A40" s="14">
        <v>2</v>
      </c>
      <c r="B40">
        <v>28</v>
      </c>
      <c r="C40">
        <v>970156</v>
      </c>
      <c r="D40">
        <v>1217189</v>
      </c>
      <c r="E40">
        <v>1495169</v>
      </c>
      <c r="F40">
        <v>1783649</v>
      </c>
      <c r="G40">
        <v>2064064</v>
      </c>
      <c r="I40">
        <v>28</v>
      </c>
      <c r="J40">
        <v>505000</v>
      </c>
      <c r="K40">
        <v>701342</v>
      </c>
      <c r="L40">
        <v>876961</v>
      </c>
      <c r="M40">
        <v>1095090</v>
      </c>
      <c r="N40">
        <v>1403636</v>
      </c>
      <c r="O40">
        <f t="shared" si="2"/>
        <v>505</v>
      </c>
      <c r="P40">
        <f t="shared" si="2"/>
        <v>701.34199999999998</v>
      </c>
      <c r="Q40">
        <f t="shared" si="2"/>
        <v>876.96100000000001</v>
      </c>
      <c r="R40">
        <f t="shared" si="2"/>
        <v>1095.0899999999999</v>
      </c>
      <c r="S40">
        <f t="shared" si="2"/>
        <v>1403.636</v>
      </c>
      <c r="T40" s="5"/>
      <c r="AJ40" s="5"/>
      <c r="AZ40" s="5"/>
    </row>
    <row r="41" spans="1:52" x14ac:dyDescent="0.25">
      <c r="A41" s="14">
        <v>8</v>
      </c>
      <c r="B41">
        <v>29</v>
      </c>
      <c r="C41">
        <v>7507759</v>
      </c>
      <c r="D41">
        <v>9583373</v>
      </c>
      <c r="E41">
        <v>11827240</v>
      </c>
      <c r="F41">
        <v>14155376</v>
      </c>
      <c r="G41">
        <v>16359453</v>
      </c>
      <c r="I41">
        <v>29</v>
      </c>
      <c r="J41">
        <v>3062623</v>
      </c>
      <c r="K41">
        <v>4768028</v>
      </c>
      <c r="L41">
        <v>6504116</v>
      </c>
      <c r="M41">
        <v>8263369</v>
      </c>
      <c r="N41">
        <v>10147733</v>
      </c>
      <c r="O41">
        <f t="shared" si="2"/>
        <v>3062.623</v>
      </c>
      <c r="P41">
        <f t="shared" si="2"/>
        <v>4768.0280000000002</v>
      </c>
      <c r="Q41">
        <f t="shared" si="2"/>
        <v>6504.116</v>
      </c>
      <c r="R41">
        <f t="shared" si="2"/>
        <v>8263.3690000000006</v>
      </c>
      <c r="S41">
        <f t="shared" si="2"/>
        <v>10147.733</v>
      </c>
      <c r="T41" s="5"/>
      <c r="AJ41" s="5"/>
      <c r="AZ41" s="5"/>
    </row>
    <row r="42" spans="1:52" x14ac:dyDescent="0.25">
      <c r="A42" s="14">
        <v>6</v>
      </c>
      <c r="B42">
        <v>30</v>
      </c>
      <c r="C42">
        <v>579020</v>
      </c>
      <c r="D42">
        <v>740621</v>
      </c>
      <c r="E42">
        <v>903510</v>
      </c>
      <c r="F42">
        <v>1060316</v>
      </c>
      <c r="G42">
        <v>1196528</v>
      </c>
      <c r="I42">
        <v>30</v>
      </c>
      <c r="J42">
        <v>59112</v>
      </c>
      <c r="K42">
        <v>92877</v>
      </c>
      <c r="L42">
        <v>162777</v>
      </c>
      <c r="M42">
        <v>371130</v>
      </c>
      <c r="N42">
        <v>649090</v>
      </c>
      <c r="O42">
        <f t="shared" si="2"/>
        <v>59.112000000000002</v>
      </c>
      <c r="P42">
        <f t="shared" si="2"/>
        <v>92.876999999999995</v>
      </c>
      <c r="Q42">
        <f t="shared" si="2"/>
        <v>162.77699999999999</v>
      </c>
      <c r="R42">
        <f t="shared" si="2"/>
        <v>371.13</v>
      </c>
      <c r="S42">
        <f t="shared" si="2"/>
        <v>649.09</v>
      </c>
      <c r="T42" s="5"/>
      <c r="AJ42" s="5"/>
      <c r="AZ42" s="5"/>
    </row>
    <row r="43" spans="1:52" x14ac:dyDescent="0.25">
      <c r="A43" s="14">
        <v>6</v>
      </c>
      <c r="B43">
        <v>31</v>
      </c>
      <c r="C43">
        <v>5215700</v>
      </c>
      <c r="D43">
        <v>6595361</v>
      </c>
      <c r="E43">
        <v>7934217</v>
      </c>
      <c r="F43">
        <v>9189903</v>
      </c>
      <c r="G43">
        <v>10238014</v>
      </c>
      <c r="I43">
        <v>31</v>
      </c>
      <c r="J43">
        <v>694053</v>
      </c>
      <c r="K43">
        <v>1067009</v>
      </c>
      <c r="L43">
        <v>1919015</v>
      </c>
      <c r="M43">
        <v>3340551</v>
      </c>
      <c r="N43">
        <v>5043644</v>
      </c>
      <c r="O43">
        <f t="shared" si="2"/>
        <v>694.053</v>
      </c>
      <c r="P43">
        <f t="shared" si="2"/>
        <v>1067.009</v>
      </c>
      <c r="Q43">
        <f t="shared" si="2"/>
        <v>1919.0150000000001</v>
      </c>
      <c r="R43">
        <f t="shared" si="2"/>
        <v>3340.5509999999999</v>
      </c>
      <c r="S43">
        <f t="shared" si="2"/>
        <v>5043.6440000000002</v>
      </c>
      <c r="T43" s="5"/>
      <c r="AJ43" s="5"/>
      <c r="AZ43" s="5"/>
    </row>
    <row r="44" spans="1:52" x14ac:dyDescent="0.25">
      <c r="A44" s="14">
        <v>6</v>
      </c>
      <c r="B44">
        <v>32</v>
      </c>
      <c r="C44">
        <v>1587776</v>
      </c>
      <c r="D44">
        <v>2027207</v>
      </c>
      <c r="E44">
        <v>2454201</v>
      </c>
      <c r="F44">
        <v>2856131</v>
      </c>
      <c r="G44">
        <v>3194601</v>
      </c>
      <c r="I44">
        <v>32</v>
      </c>
      <c r="J44">
        <v>654135</v>
      </c>
      <c r="K44">
        <v>994136</v>
      </c>
      <c r="L44">
        <v>1358164</v>
      </c>
      <c r="M44">
        <v>1671442</v>
      </c>
      <c r="N44">
        <v>1912506</v>
      </c>
      <c r="O44">
        <f t="shared" si="2"/>
        <v>654.13499999999999</v>
      </c>
      <c r="P44">
        <f t="shared" si="2"/>
        <v>994.13599999999997</v>
      </c>
      <c r="Q44">
        <f t="shared" si="2"/>
        <v>1358.164</v>
      </c>
      <c r="R44">
        <f t="shared" si="2"/>
        <v>1671.442</v>
      </c>
      <c r="S44">
        <f t="shared" si="2"/>
        <v>1912.5060000000001</v>
      </c>
      <c r="T44" s="5"/>
      <c r="AJ44" s="5"/>
      <c r="AZ44" s="5"/>
    </row>
    <row r="45" spans="1:52" x14ac:dyDescent="0.25">
      <c r="A45" s="14">
        <v>3</v>
      </c>
      <c r="B45">
        <v>33</v>
      </c>
      <c r="C45">
        <v>1084598</v>
      </c>
      <c r="D45">
        <v>1474046</v>
      </c>
      <c r="E45">
        <v>1940863</v>
      </c>
      <c r="F45">
        <v>2463699</v>
      </c>
      <c r="G45">
        <v>2998636</v>
      </c>
      <c r="I45">
        <v>33</v>
      </c>
      <c r="J45">
        <v>222508</v>
      </c>
      <c r="K45">
        <v>449989</v>
      </c>
      <c r="L45">
        <v>610971</v>
      </c>
      <c r="M45">
        <v>862252</v>
      </c>
      <c r="N45">
        <v>1152130</v>
      </c>
      <c r="O45">
        <f t="shared" si="2"/>
        <v>222.50800000000001</v>
      </c>
      <c r="P45">
        <f t="shared" si="2"/>
        <v>449.98899999999998</v>
      </c>
      <c r="Q45">
        <f t="shared" si="2"/>
        <v>610.971</v>
      </c>
      <c r="R45">
        <f t="shared" si="2"/>
        <v>862.25199999999995</v>
      </c>
      <c r="S45">
        <f t="shared" si="2"/>
        <v>1152.1300000000001</v>
      </c>
      <c r="T45" s="5"/>
      <c r="AJ45" s="5"/>
      <c r="AZ45" s="5"/>
    </row>
    <row r="46" spans="1:52" x14ac:dyDescent="0.25">
      <c r="A46" s="14">
        <v>3</v>
      </c>
      <c r="B46">
        <v>34</v>
      </c>
      <c r="C46">
        <v>98668</v>
      </c>
      <c r="D46">
        <v>137579</v>
      </c>
      <c r="E46">
        <v>184772</v>
      </c>
      <c r="F46">
        <v>238197</v>
      </c>
      <c r="G46">
        <v>293464</v>
      </c>
      <c r="I46">
        <v>34</v>
      </c>
      <c r="J46">
        <v>0</v>
      </c>
      <c r="K46">
        <v>0</v>
      </c>
      <c r="L46">
        <v>0</v>
      </c>
      <c r="M46">
        <v>0</v>
      </c>
      <c r="N46">
        <v>0</v>
      </c>
      <c r="O46">
        <f t="shared" si="2"/>
        <v>0</v>
      </c>
      <c r="P46">
        <f t="shared" si="2"/>
        <v>0</v>
      </c>
      <c r="Q46">
        <f t="shared" si="2"/>
        <v>0</v>
      </c>
      <c r="R46">
        <f t="shared" si="2"/>
        <v>0</v>
      </c>
      <c r="S46">
        <f t="shared" si="2"/>
        <v>0</v>
      </c>
      <c r="T46" s="5"/>
      <c r="AJ46" s="5"/>
      <c r="AZ46" s="5"/>
    </row>
    <row r="47" spans="1:52" x14ac:dyDescent="0.25">
      <c r="A47" s="14">
        <v>4</v>
      </c>
      <c r="B47">
        <v>35</v>
      </c>
      <c r="C47">
        <v>2357498</v>
      </c>
      <c r="D47">
        <v>3270509</v>
      </c>
      <c r="E47">
        <v>4378975</v>
      </c>
      <c r="F47">
        <v>5636857</v>
      </c>
      <c r="G47">
        <v>6939455</v>
      </c>
      <c r="I47">
        <v>35</v>
      </c>
      <c r="J47">
        <v>78752</v>
      </c>
      <c r="K47">
        <v>238207</v>
      </c>
      <c r="L47">
        <v>508835</v>
      </c>
      <c r="M47">
        <v>878712</v>
      </c>
      <c r="N47">
        <v>1479619</v>
      </c>
      <c r="O47">
        <f t="shared" si="2"/>
        <v>78.751999999999995</v>
      </c>
      <c r="P47">
        <f t="shared" si="2"/>
        <v>238.20699999999999</v>
      </c>
      <c r="Q47">
        <f t="shared" si="2"/>
        <v>508.83499999999998</v>
      </c>
      <c r="R47">
        <f t="shared" si="2"/>
        <v>878.71199999999999</v>
      </c>
      <c r="S47">
        <f t="shared" si="2"/>
        <v>1479.6189999999999</v>
      </c>
      <c r="T47" s="5"/>
      <c r="AJ47" s="5"/>
      <c r="AZ47" s="5"/>
    </row>
    <row r="48" spans="1:52" x14ac:dyDescent="0.25">
      <c r="A48" s="14">
        <v>4</v>
      </c>
      <c r="B48">
        <v>36</v>
      </c>
      <c r="C48">
        <v>238665</v>
      </c>
      <c r="D48">
        <v>333705</v>
      </c>
      <c r="E48">
        <v>448767</v>
      </c>
      <c r="F48">
        <v>579571</v>
      </c>
      <c r="G48">
        <v>714865</v>
      </c>
      <c r="I48">
        <v>36</v>
      </c>
      <c r="J48">
        <v>0</v>
      </c>
      <c r="K48">
        <v>0</v>
      </c>
      <c r="L48">
        <v>35360</v>
      </c>
      <c r="M48">
        <v>45916</v>
      </c>
      <c r="N48">
        <v>76936</v>
      </c>
      <c r="O48">
        <f t="shared" si="2"/>
        <v>0</v>
      </c>
      <c r="P48">
        <f t="shared" si="2"/>
        <v>0</v>
      </c>
      <c r="Q48">
        <f t="shared" si="2"/>
        <v>35.36</v>
      </c>
      <c r="R48">
        <f t="shared" si="2"/>
        <v>45.915999999999997</v>
      </c>
      <c r="S48">
        <f t="shared" si="2"/>
        <v>76.936000000000007</v>
      </c>
      <c r="T48" s="5"/>
      <c r="AJ48" s="5"/>
      <c r="AZ48" s="5"/>
    </row>
    <row r="49" spans="1:52" x14ac:dyDescent="0.25">
      <c r="A49" s="14">
        <v>4</v>
      </c>
      <c r="B49">
        <v>37</v>
      </c>
      <c r="C49">
        <v>1536201</v>
      </c>
      <c r="D49">
        <v>2120313</v>
      </c>
      <c r="E49">
        <v>2822626</v>
      </c>
      <c r="F49">
        <v>3613892</v>
      </c>
      <c r="G49">
        <v>4428912</v>
      </c>
      <c r="I49">
        <v>37</v>
      </c>
      <c r="J49">
        <v>41327</v>
      </c>
      <c r="K49">
        <v>88417</v>
      </c>
      <c r="L49">
        <v>262764</v>
      </c>
      <c r="M49">
        <v>488474</v>
      </c>
      <c r="N49">
        <v>870726</v>
      </c>
      <c r="O49">
        <f t="shared" si="2"/>
        <v>41.326999999999998</v>
      </c>
      <c r="P49">
        <f t="shared" si="2"/>
        <v>88.417000000000002</v>
      </c>
      <c r="Q49">
        <f t="shared" si="2"/>
        <v>262.76400000000001</v>
      </c>
      <c r="R49">
        <f t="shared" si="2"/>
        <v>488.47399999999999</v>
      </c>
      <c r="S49">
        <f t="shared" si="2"/>
        <v>870.726</v>
      </c>
      <c r="T49" s="5"/>
      <c r="AJ49" s="5"/>
      <c r="AZ49" s="5"/>
    </row>
    <row r="50" spans="1:52" x14ac:dyDescent="0.25">
      <c r="A50" s="14">
        <v>3</v>
      </c>
      <c r="B50">
        <v>38</v>
      </c>
      <c r="C50">
        <v>118771</v>
      </c>
      <c r="D50">
        <v>160956</v>
      </c>
      <c r="E50">
        <v>212028</v>
      </c>
      <c r="F50">
        <v>269693</v>
      </c>
      <c r="G50">
        <v>329240</v>
      </c>
      <c r="I50">
        <v>38</v>
      </c>
      <c r="J50">
        <v>0</v>
      </c>
      <c r="K50">
        <v>0</v>
      </c>
      <c r="L50">
        <v>0</v>
      </c>
      <c r="M50">
        <v>0</v>
      </c>
      <c r="N50">
        <v>0</v>
      </c>
      <c r="O50">
        <f t="shared" si="2"/>
        <v>0</v>
      </c>
      <c r="P50">
        <f t="shared" si="2"/>
        <v>0</v>
      </c>
      <c r="Q50">
        <f t="shared" si="2"/>
        <v>0</v>
      </c>
      <c r="R50">
        <f t="shared" si="2"/>
        <v>0</v>
      </c>
      <c r="S50">
        <f t="shared" si="2"/>
        <v>0</v>
      </c>
      <c r="T50" s="5"/>
      <c r="AJ50" s="5"/>
      <c r="AZ50" s="5"/>
    </row>
    <row r="51" spans="1:52" x14ac:dyDescent="0.25">
      <c r="A51" s="14">
        <v>3</v>
      </c>
      <c r="B51">
        <v>39</v>
      </c>
      <c r="C51">
        <v>161942</v>
      </c>
      <c r="D51">
        <v>221147</v>
      </c>
      <c r="E51">
        <v>292422</v>
      </c>
      <c r="F51">
        <v>373075</v>
      </c>
      <c r="G51">
        <v>456204</v>
      </c>
      <c r="I51">
        <v>39</v>
      </c>
      <c r="J51">
        <v>0</v>
      </c>
      <c r="K51">
        <v>0</v>
      </c>
      <c r="L51">
        <v>23018</v>
      </c>
      <c r="M51">
        <v>29698</v>
      </c>
      <c r="N51">
        <v>36543</v>
      </c>
      <c r="O51">
        <f t="shared" si="2"/>
        <v>0</v>
      </c>
      <c r="P51">
        <f t="shared" si="2"/>
        <v>0</v>
      </c>
      <c r="Q51">
        <f t="shared" si="2"/>
        <v>23.018000000000001</v>
      </c>
      <c r="R51">
        <f t="shared" si="2"/>
        <v>29.698</v>
      </c>
      <c r="S51">
        <f t="shared" si="2"/>
        <v>36.542999999999999</v>
      </c>
      <c r="T51" s="5"/>
      <c r="AJ51" s="5"/>
      <c r="AZ51" s="5"/>
    </row>
    <row r="52" spans="1:52" x14ac:dyDescent="0.25">
      <c r="A52" s="14">
        <v>7</v>
      </c>
      <c r="B52">
        <v>40</v>
      </c>
      <c r="C52">
        <v>449491</v>
      </c>
      <c r="D52">
        <v>603113</v>
      </c>
      <c r="E52">
        <v>775747</v>
      </c>
      <c r="F52">
        <v>948585</v>
      </c>
      <c r="G52">
        <v>1109569</v>
      </c>
      <c r="I52">
        <v>40</v>
      </c>
      <c r="J52">
        <v>184709</v>
      </c>
      <c r="K52">
        <v>300023</v>
      </c>
      <c r="L52">
        <v>752261</v>
      </c>
      <c r="M52">
        <v>927509</v>
      </c>
      <c r="N52">
        <v>1094266</v>
      </c>
      <c r="O52">
        <f t="shared" si="2"/>
        <v>184.709</v>
      </c>
      <c r="P52">
        <f t="shared" si="2"/>
        <v>300.02300000000002</v>
      </c>
      <c r="Q52">
        <f t="shared" si="2"/>
        <v>752.26099999999997</v>
      </c>
      <c r="R52">
        <f t="shared" si="2"/>
        <v>927.50900000000001</v>
      </c>
      <c r="S52">
        <f t="shared" si="2"/>
        <v>1094.2660000000001</v>
      </c>
      <c r="T52" s="5"/>
      <c r="AJ52" s="5"/>
      <c r="AZ52" s="5"/>
    </row>
    <row r="53" spans="1:52" x14ac:dyDescent="0.25">
      <c r="A53" s="14">
        <v>6</v>
      </c>
      <c r="B53">
        <v>41</v>
      </c>
      <c r="C53">
        <v>1082728</v>
      </c>
      <c r="D53">
        <v>1380335</v>
      </c>
      <c r="E53">
        <v>1668605</v>
      </c>
      <c r="F53">
        <v>1939164</v>
      </c>
      <c r="G53">
        <v>2164523</v>
      </c>
      <c r="I53">
        <v>41</v>
      </c>
      <c r="J53">
        <v>41321</v>
      </c>
      <c r="K53">
        <v>61131</v>
      </c>
      <c r="L53">
        <v>134209</v>
      </c>
      <c r="M53">
        <v>290515</v>
      </c>
      <c r="N53">
        <v>429430</v>
      </c>
      <c r="O53">
        <f t="shared" si="2"/>
        <v>41.320999999999998</v>
      </c>
      <c r="P53">
        <f t="shared" si="2"/>
        <v>61.131</v>
      </c>
      <c r="Q53">
        <f t="shared" si="2"/>
        <v>134.209</v>
      </c>
      <c r="R53">
        <f t="shared" si="2"/>
        <v>290.51499999999999</v>
      </c>
      <c r="S53">
        <f t="shared" si="2"/>
        <v>429.43</v>
      </c>
      <c r="T53" s="5"/>
      <c r="AJ53" s="5"/>
      <c r="AZ53" s="5"/>
    </row>
    <row r="54" spans="1:52" x14ac:dyDescent="0.25">
      <c r="A54" s="14">
        <v>6</v>
      </c>
      <c r="B54">
        <v>42</v>
      </c>
      <c r="C54">
        <v>1341739</v>
      </c>
      <c r="D54">
        <v>1718845</v>
      </c>
      <c r="E54">
        <v>2078080</v>
      </c>
      <c r="F54">
        <v>2413359</v>
      </c>
      <c r="G54">
        <v>2691961</v>
      </c>
      <c r="I54">
        <v>42</v>
      </c>
      <c r="J54">
        <v>21392</v>
      </c>
      <c r="K54">
        <v>38907</v>
      </c>
      <c r="L54">
        <v>415129</v>
      </c>
      <c r="M54">
        <v>897179</v>
      </c>
      <c r="N54">
        <v>1366268</v>
      </c>
      <c r="O54">
        <f t="shared" si="2"/>
        <v>21.391999999999999</v>
      </c>
      <c r="P54">
        <f t="shared" si="2"/>
        <v>38.906999999999996</v>
      </c>
      <c r="Q54">
        <f t="shared" si="2"/>
        <v>415.12900000000002</v>
      </c>
      <c r="R54">
        <f t="shared" si="2"/>
        <v>897.17899999999997</v>
      </c>
      <c r="S54">
        <f t="shared" si="2"/>
        <v>1366.268</v>
      </c>
      <c r="T54" s="5"/>
      <c r="AJ54" s="5"/>
      <c r="AZ54" s="5"/>
    </row>
    <row r="55" spans="1:52" x14ac:dyDescent="0.25">
      <c r="A55" s="14">
        <v>6</v>
      </c>
      <c r="B55">
        <v>43</v>
      </c>
      <c r="C55">
        <v>2738276</v>
      </c>
      <c r="D55">
        <v>3475778</v>
      </c>
      <c r="E55">
        <v>4204185</v>
      </c>
      <c r="F55">
        <v>4893470</v>
      </c>
      <c r="G55">
        <v>5478644</v>
      </c>
      <c r="I55">
        <v>43</v>
      </c>
      <c r="J55">
        <v>719539</v>
      </c>
      <c r="K55">
        <v>1652147</v>
      </c>
      <c r="L55">
        <v>2220958</v>
      </c>
      <c r="M55">
        <v>2796520</v>
      </c>
      <c r="N55">
        <v>3307031</v>
      </c>
      <c r="O55">
        <f t="shared" si="2"/>
        <v>719.53899999999999</v>
      </c>
      <c r="P55">
        <f t="shared" si="2"/>
        <v>1652.1469999999999</v>
      </c>
      <c r="Q55">
        <f t="shared" si="2"/>
        <v>2220.9580000000001</v>
      </c>
      <c r="R55">
        <f t="shared" si="2"/>
        <v>2796.52</v>
      </c>
      <c r="S55">
        <f t="shared" si="2"/>
        <v>3307.0309999999999</v>
      </c>
      <c r="T55" s="5"/>
      <c r="AJ55" s="5"/>
      <c r="AZ55" s="5"/>
    </row>
    <row r="56" spans="1:52" x14ac:dyDescent="0.25">
      <c r="A56" s="14">
        <v>6</v>
      </c>
      <c r="B56">
        <v>44</v>
      </c>
      <c r="C56">
        <v>244476</v>
      </c>
      <c r="D56">
        <v>331978</v>
      </c>
      <c r="E56">
        <v>424266</v>
      </c>
      <c r="F56">
        <v>519009</v>
      </c>
      <c r="G56">
        <v>607162</v>
      </c>
      <c r="I56">
        <v>44</v>
      </c>
      <c r="J56">
        <v>31599</v>
      </c>
      <c r="K56">
        <v>318695</v>
      </c>
      <c r="L56">
        <v>408185</v>
      </c>
      <c r="M56">
        <v>500305</v>
      </c>
      <c r="N56">
        <v>586266</v>
      </c>
      <c r="O56">
        <f t="shared" si="2"/>
        <v>31.599</v>
      </c>
      <c r="P56">
        <f t="shared" si="2"/>
        <v>318.69499999999999</v>
      </c>
      <c r="Q56">
        <f t="shared" si="2"/>
        <v>408.185</v>
      </c>
      <c r="R56">
        <f t="shared" si="2"/>
        <v>500.30500000000001</v>
      </c>
      <c r="S56">
        <f t="shared" si="2"/>
        <v>586.26599999999996</v>
      </c>
      <c r="T56" s="5"/>
      <c r="AJ56" s="5"/>
      <c r="AZ56" s="5"/>
    </row>
    <row r="57" spans="1:52" x14ac:dyDescent="0.25">
      <c r="A57" s="14">
        <v>6</v>
      </c>
      <c r="B57">
        <v>45</v>
      </c>
      <c r="C57">
        <v>1018745</v>
      </c>
      <c r="D57">
        <v>1309978</v>
      </c>
      <c r="E57">
        <v>1604632</v>
      </c>
      <c r="F57">
        <v>1894532</v>
      </c>
      <c r="G57">
        <v>2148282</v>
      </c>
      <c r="I57">
        <v>45</v>
      </c>
      <c r="J57">
        <v>145811</v>
      </c>
      <c r="K57">
        <v>428276</v>
      </c>
      <c r="L57">
        <v>576392</v>
      </c>
      <c r="M57">
        <v>724189</v>
      </c>
      <c r="N57">
        <v>902109</v>
      </c>
      <c r="O57">
        <f t="shared" si="2"/>
        <v>145.81100000000001</v>
      </c>
      <c r="P57">
        <f t="shared" si="2"/>
        <v>428.27600000000001</v>
      </c>
      <c r="Q57">
        <f t="shared" si="2"/>
        <v>576.39200000000005</v>
      </c>
      <c r="R57">
        <f t="shared" si="2"/>
        <v>724.18899999999996</v>
      </c>
      <c r="S57">
        <f t="shared" si="2"/>
        <v>902.10900000000004</v>
      </c>
      <c r="T57" s="5"/>
      <c r="AJ57" s="5"/>
      <c r="AZ57" s="5"/>
    </row>
    <row r="58" spans="1:52" x14ac:dyDescent="0.25">
      <c r="A58" s="14">
        <v>6</v>
      </c>
      <c r="B58">
        <v>46</v>
      </c>
      <c r="C58">
        <v>182201</v>
      </c>
      <c r="D58">
        <v>246652</v>
      </c>
      <c r="E58">
        <v>315941</v>
      </c>
      <c r="F58">
        <v>387183</v>
      </c>
      <c r="G58">
        <v>453587</v>
      </c>
      <c r="I58">
        <v>46</v>
      </c>
      <c r="J58">
        <v>117994</v>
      </c>
      <c r="K58">
        <v>244007</v>
      </c>
      <c r="L58">
        <v>312823</v>
      </c>
      <c r="M58">
        <v>384552</v>
      </c>
      <c r="N58">
        <v>450705</v>
      </c>
      <c r="O58">
        <f t="shared" si="2"/>
        <v>117.994</v>
      </c>
      <c r="P58">
        <f t="shared" si="2"/>
        <v>244.00700000000001</v>
      </c>
      <c r="Q58">
        <f t="shared" si="2"/>
        <v>312.82299999999998</v>
      </c>
      <c r="R58">
        <f t="shared" si="2"/>
        <v>384.55200000000002</v>
      </c>
      <c r="S58">
        <f t="shared" si="2"/>
        <v>450.70499999999998</v>
      </c>
      <c r="T58" s="5"/>
      <c r="AJ58" s="5"/>
      <c r="AZ58" s="5"/>
    </row>
    <row r="59" spans="1:52" x14ac:dyDescent="0.25">
      <c r="A59" s="14">
        <v>5</v>
      </c>
      <c r="B59">
        <v>47</v>
      </c>
      <c r="C59">
        <v>36014</v>
      </c>
      <c r="D59">
        <v>44349</v>
      </c>
      <c r="E59">
        <v>53266</v>
      </c>
      <c r="F59">
        <v>62296</v>
      </c>
      <c r="G59">
        <v>70697</v>
      </c>
      <c r="I59">
        <v>47</v>
      </c>
      <c r="J59">
        <v>0</v>
      </c>
      <c r="K59">
        <v>0</v>
      </c>
      <c r="L59">
        <v>0</v>
      </c>
      <c r="M59">
        <v>0</v>
      </c>
      <c r="N59">
        <v>0</v>
      </c>
      <c r="O59">
        <f t="shared" si="2"/>
        <v>0</v>
      </c>
      <c r="P59">
        <f t="shared" si="2"/>
        <v>0</v>
      </c>
      <c r="Q59">
        <f t="shared" si="2"/>
        <v>0</v>
      </c>
      <c r="R59">
        <f t="shared" si="2"/>
        <v>0</v>
      </c>
      <c r="S59">
        <f t="shared" si="2"/>
        <v>0</v>
      </c>
      <c r="T59" s="5"/>
      <c r="AJ59" s="5"/>
      <c r="AZ59" s="5"/>
    </row>
    <row r="60" spans="1:52" x14ac:dyDescent="0.25">
      <c r="A60" s="14">
        <v>5</v>
      </c>
      <c r="B60">
        <v>48</v>
      </c>
      <c r="C60">
        <v>1168890</v>
      </c>
      <c r="D60">
        <v>1568004</v>
      </c>
      <c r="E60">
        <v>2007638</v>
      </c>
      <c r="F60">
        <v>2456186</v>
      </c>
      <c r="G60">
        <v>2874990</v>
      </c>
      <c r="I60">
        <v>48</v>
      </c>
      <c r="J60">
        <v>699734</v>
      </c>
      <c r="K60">
        <v>1004603</v>
      </c>
      <c r="L60">
        <v>1661427</v>
      </c>
      <c r="M60">
        <v>2094103</v>
      </c>
      <c r="N60">
        <v>2504802</v>
      </c>
      <c r="O60">
        <f t="shared" si="2"/>
        <v>699.73400000000004</v>
      </c>
      <c r="P60">
        <f t="shared" si="2"/>
        <v>1004.603</v>
      </c>
      <c r="Q60">
        <f t="shared" si="2"/>
        <v>1661.4269999999999</v>
      </c>
      <c r="R60">
        <f t="shared" si="2"/>
        <v>2094.1030000000001</v>
      </c>
      <c r="S60">
        <f t="shared" si="2"/>
        <v>2504.8020000000001</v>
      </c>
      <c r="T60" s="5"/>
      <c r="AJ60" s="5"/>
      <c r="AZ60" s="5"/>
    </row>
    <row r="61" spans="1:52" x14ac:dyDescent="0.25">
      <c r="A61" s="14">
        <v>5</v>
      </c>
      <c r="B61">
        <v>49</v>
      </c>
      <c r="C61">
        <v>305356</v>
      </c>
      <c r="D61">
        <v>411490</v>
      </c>
      <c r="E61">
        <v>527139</v>
      </c>
      <c r="F61">
        <v>646254</v>
      </c>
      <c r="G61">
        <v>757549</v>
      </c>
      <c r="I61">
        <v>49</v>
      </c>
      <c r="J61">
        <v>304858</v>
      </c>
      <c r="K61">
        <v>410883</v>
      </c>
      <c r="L61">
        <v>526425</v>
      </c>
      <c r="M61">
        <v>645441</v>
      </c>
      <c r="N61">
        <v>757549</v>
      </c>
      <c r="O61">
        <f t="shared" si="2"/>
        <v>304.858</v>
      </c>
      <c r="P61">
        <f t="shared" si="2"/>
        <v>410.88299999999998</v>
      </c>
      <c r="Q61">
        <f t="shared" si="2"/>
        <v>526.42499999999995</v>
      </c>
      <c r="R61">
        <f t="shared" si="2"/>
        <v>645.44100000000003</v>
      </c>
      <c r="S61">
        <f t="shared" si="2"/>
        <v>757.54899999999998</v>
      </c>
      <c r="T61" s="5"/>
      <c r="AJ61" s="5"/>
      <c r="AZ61" s="5"/>
    </row>
    <row r="62" spans="1:52" x14ac:dyDescent="0.25">
      <c r="A62" s="14">
        <v>5</v>
      </c>
      <c r="B62">
        <v>50</v>
      </c>
      <c r="C62">
        <v>666754</v>
      </c>
      <c r="D62">
        <v>901152</v>
      </c>
      <c r="E62">
        <v>1158185</v>
      </c>
      <c r="F62">
        <v>1421420</v>
      </c>
      <c r="G62">
        <v>1667057</v>
      </c>
      <c r="I62">
        <v>50</v>
      </c>
      <c r="J62">
        <v>584177</v>
      </c>
      <c r="K62">
        <v>812417</v>
      </c>
      <c r="L62">
        <v>1158185</v>
      </c>
      <c r="M62">
        <v>1421420</v>
      </c>
      <c r="N62">
        <v>1667057</v>
      </c>
      <c r="O62">
        <f t="shared" si="2"/>
        <v>584.17700000000002</v>
      </c>
      <c r="P62">
        <f t="shared" si="2"/>
        <v>812.41700000000003</v>
      </c>
      <c r="Q62">
        <f t="shared" si="2"/>
        <v>1158.1849999999999</v>
      </c>
      <c r="R62">
        <f t="shared" si="2"/>
        <v>1421.42</v>
      </c>
      <c r="S62">
        <f t="shared" si="2"/>
        <v>1667.057</v>
      </c>
      <c r="T62" s="5"/>
      <c r="AJ62" s="5"/>
      <c r="AZ62" s="5"/>
    </row>
    <row r="63" spans="1:52" x14ac:dyDescent="0.25">
      <c r="A63" s="14">
        <v>7</v>
      </c>
      <c r="B63">
        <v>51</v>
      </c>
      <c r="C63">
        <v>649218</v>
      </c>
      <c r="D63">
        <v>870279</v>
      </c>
      <c r="E63">
        <v>1123557</v>
      </c>
      <c r="F63">
        <v>1403128</v>
      </c>
      <c r="G63">
        <v>1673184</v>
      </c>
      <c r="I63">
        <v>51</v>
      </c>
      <c r="J63">
        <v>0</v>
      </c>
      <c r="K63">
        <v>73909</v>
      </c>
      <c r="L63">
        <v>183012</v>
      </c>
      <c r="M63">
        <v>611192</v>
      </c>
      <c r="N63">
        <v>774425</v>
      </c>
      <c r="O63">
        <f t="shared" si="2"/>
        <v>0</v>
      </c>
      <c r="P63">
        <f t="shared" si="2"/>
        <v>73.909000000000006</v>
      </c>
      <c r="Q63">
        <f t="shared" si="2"/>
        <v>183.012</v>
      </c>
      <c r="R63">
        <f t="shared" si="2"/>
        <v>611.19200000000001</v>
      </c>
      <c r="S63">
        <f t="shared" si="2"/>
        <v>774.42499999999995</v>
      </c>
      <c r="T63" s="5"/>
      <c r="AJ63" s="5"/>
      <c r="AZ63" s="5"/>
    </row>
    <row r="64" spans="1:52" x14ac:dyDescent="0.25">
      <c r="A64" s="14">
        <v>7</v>
      </c>
      <c r="B64">
        <v>52</v>
      </c>
      <c r="C64">
        <v>629795</v>
      </c>
      <c r="D64">
        <v>784894</v>
      </c>
      <c r="E64">
        <v>955881</v>
      </c>
      <c r="F64">
        <v>1131320</v>
      </c>
      <c r="G64">
        <v>1291669</v>
      </c>
      <c r="I64">
        <v>52</v>
      </c>
      <c r="J64">
        <v>145761</v>
      </c>
      <c r="K64">
        <v>227924</v>
      </c>
      <c r="L64">
        <v>533375</v>
      </c>
      <c r="M64">
        <v>842910</v>
      </c>
      <c r="N64">
        <v>993307</v>
      </c>
      <c r="O64">
        <f t="shared" si="2"/>
        <v>145.761</v>
      </c>
      <c r="P64">
        <f t="shared" si="2"/>
        <v>227.92400000000001</v>
      </c>
      <c r="Q64">
        <f t="shared" si="2"/>
        <v>533.375</v>
      </c>
      <c r="R64">
        <f t="shared" si="2"/>
        <v>842.91</v>
      </c>
      <c r="S64">
        <f t="shared" si="2"/>
        <v>993.30700000000002</v>
      </c>
      <c r="T64" s="5"/>
      <c r="AJ64" s="5"/>
      <c r="AZ64" s="5"/>
    </row>
    <row r="65" spans="1:52" x14ac:dyDescent="0.25">
      <c r="A65" s="14">
        <v>5</v>
      </c>
      <c r="B65">
        <v>53</v>
      </c>
      <c r="C65">
        <v>340274</v>
      </c>
      <c r="D65">
        <v>400233</v>
      </c>
      <c r="E65">
        <v>463781</v>
      </c>
      <c r="F65">
        <v>528758</v>
      </c>
      <c r="G65">
        <v>589021</v>
      </c>
      <c r="I65">
        <v>53</v>
      </c>
      <c r="J65">
        <v>4177</v>
      </c>
      <c r="K65">
        <v>102301</v>
      </c>
      <c r="L65">
        <v>131139</v>
      </c>
      <c r="M65">
        <v>166845</v>
      </c>
      <c r="N65">
        <v>194827</v>
      </c>
      <c r="O65">
        <f t="shared" si="2"/>
        <v>4.1769999999999996</v>
      </c>
      <c r="P65">
        <f t="shared" si="2"/>
        <v>102.301</v>
      </c>
      <c r="Q65">
        <f t="shared" si="2"/>
        <v>131.13900000000001</v>
      </c>
      <c r="R65">
        <f t="shared" si="2"/>
        <v>166.845</v>
      </c>
      <c r="S65">
        <f t="shared" si="2"/>
        <v>194.827</v>
      </c>
      <c r="T65" s="5"/>
      <c r="AJ65" s="5"/>
      <c r="AZ65" s="5"/>
    </row>
    <row r="66" spans="1:52" x14ac:dyDescent="0.25">
      <c r="A66" s="14">
        <v>5</v>
      </c>
      <c r="B66">
        <v>54</v>
      </c>
      <c r="C66">
        <v>183361</v>
      </c>
      <c r="D66">
        <v>197863</v>
      </c>
      <c r="E66">
        <v>213137</v>
      </c>
      <c r="F66">
        <v>228519</v>
      </c>
      <c r="G66">
        <v>243336</v>
      </c>
      <c r="I66">
        <v>54</v>
      </c>
      <c r="J66">
        <v>20506</v>
      </c>
      <c r="K66">
        <v>40492</v>
      </c>
      <c r="L66">
        <v>50554</v>
      </c>
      <c r="M66">
        <v>60737</v>
      </c>
      <c r="N66">
        <v>97838</v>
      </c>
      <c r="O66">
        <f t="shared" si="2"/>
        <v>20.506</v>
      </c>
      <c r="P66">
        <f t="shared" si="2"/>
        <v>40.491999999999997</v>
      </c>
      <c r="Q66">
        <f t="shared" si="2"/>
        <v>50.554000000000002</v>
      </c>
      <c r="R66">
        <f t="shared" si="2"/>
        <v>60.737000000000002</v>
      </c>
      <c r="S66">
        <f t="shared" si="2"/>
        <v>97.837999999999994</v>
      </c>
      <c r="T66" s="5"/>
      <c r="AJ66" s="5"/>
      <c r="AZ66" s="5"/>
    </row>
    <row r="67" spans="1:52" x14ac:dyDescent="0.25">
      <c r="A67" s="14">
        <v>5</v>
      </c>
      <c r="B67">
        <v>55</v>
      </c>
      <c r="C67">
        <v>1045643</v>
      </c>
      <c r="D67">
        <v>1360894</v>
      </c>
      <c r="E67">
        <v>1707149</v>
      </c>
      <c r="F67">
        <v>2060757</v>
      </c>
      <c r="G67">
        <v>2410364</v>
      </c>
      <c r="I67">
        <v>55</v>
      </c>
      <c r="J67">
        <v>329803</v>
      </c>
      <c r="K67">
        <v>497882</v>
      </c>
      <c r="L67">
        <v>877779</v>
      </c>
      <c r="M67">
        <v>1125976</v>
      </c>
      <c r="N67">
        <v>2230566</v>
      </c>
      <c r="O67">
        <f t="shared" si="2"/>
        <v>329.803</v>
      </c>
      <c r="P67">
        <f t="shared" si="2"/>
        <v>497.88200000000001</v>
      </c>
      <c r="Q67">
        <f t="shared" si="2"/>
        <v>877.779</v>
      </c>
      <c r="R67">
        <f t="shared" si="2"/>
        <v>1125.9760000000001</v>
      </c>
      <c r="S67">
        <f t="shared" si="2"/>
        <v>2230.5659999999998</v>
      </c>
      <c r="T67" s="5"/>
      <c r="AJ67" s="5"/>
      <c r="AZ67" s="5"/>
    </row>
    <row r="68" spans="1:52" x14ac:dyDescent="0.25">
      <c r="A68" s="14">
        <v>7</v>
      </c>
      <c r="B68">
        <v>56</v>
      </c>
      <c r="C68">
        <v>755589</v>
      </c>
      <c r="D68">
        <v>992066</v>
      </c>
      <c r="E68">
        <v>1233475</v>
      </c>
      <c r="F68">
        <v>1478973</v>
      </c>
      <c r="G68">
        <v>1704830</v>
      </c>
      <c r="I68">
        <v>56</v>
      </c>
      <c r="J68">
        <v>199</v>
      </c>
      <c r="K68">
        <v>13729</v>
      </c>
      <c r="L68">
        <v>125593</v>
      </c>
      <c r="M68">
        <v>394555</v>
      </c>
      <c r="N68">
        <v>489191</v>
      </c>
      <c r="O68">
        <f t="shared" si="2"/>
        <v>0.19900000000000001</v>
      </c>
      <c r="P68">
        <f t="shared" si="2"/>
        <v>13.728999999999999</v>
      </c>
      <c r="Q68">
        <f t="shared" si="2"/>
        <v>125.593</v>
      </c>
      <c r="R68">
        <f t="shared" si="2"/>
        <v>394.55500000000001</v>
      </c>
      <c r="S68">
        <f t="shared" si="2"/>
        <v>489.19099999999997</v>
      </c>
      <c r="T68" s="5"/>
      <c r="AJ68" s="5"/>
      <c r="AZ68" s="5"/>
    </row>
    <row r="69" spans="1:52" x14ac:dyDescent="0.25">
      <c r="A69" s="14">
        <v>7</v>
      </c>
      <c r="B69">
        <v>57</v>
      </c>
      <c r="C69">
        <v>1239417</v>
      </c>
      <c r="D69">
        <v>1653610</v>
      </c>
      <c r="E69">
        <v>2114194</v>
      </c>
      <c r="F69">
        <v>2614901</v>
      </c>
      <c r="G69">
        <v>3113583</v>
      </c>
      <c r="I69">
        <v>57</v>
      </c>
      <c r="J69">
        <v>85762</v>
      </c>
      <c r="K69">
        <v>169157</v>
      </c>
      <c r="L69">
        <v>346026</v>
      </c>
      <c r="M69">
        <v>502018</v>
      </c>
      <c r="N69">
        <v>688791</v>
      </c>
      <c r="O69">
        <f t="shared" si="2"/>
        <v>85.762</v>
      </c>
      <c r="P69">
        <f t="shared" si="2"/>
        <v>169.15700000000001</v>
      </c>
      <c r="Q69">
        <f t="shared" si="2"/>
        <v>346.02600000000001</v>
      </c>
      <c r="R69">
        <f t="shared" si="2"/>
        <v>502.01799999999997</v>
      </c>
      <c r="S69">
        <f t="shared" si="2"/>
        <v>688.79100000000005</v>
      </c>
      <c r="T69" s="5"/>
      <c r="AJ69" s="5"/>
      <c r="AZ69" s="5"/>
    </row>
    <row r="70" spans="1:52" x14ac:dyDescent="0.25">
      <c r="A70" s="14">
        <v>7</v>
      </c>
      <c r="B70">
        <v>58</v>
      </c>
      <c r="C70">
        <v>1544820</v>
      </c>
      <c r="D70">
        <v>2040804</v>
      </c>
      <c r="E70">
        <v>2519162</v>
      </c>
      <c r="F70">
        <v>2992190</v>
      </c>
      <c r="G70">
        <v>3426875</v>
      </c>
      <c r="I70">
        <v>58</v>
      </c>
      <c r="J70">
        <v>75141</v>
      </c>
      <c r="K70">
        <v>121091</v>
      </c>
      <c r="L70">
        <v>187906</v>
      </c>
      <c r="M70">
        <v>232404</v>
      </c>
      <c r="N70">
        <v>279873</v>
      </c>
      <c r="O70">
        <f t="shared" si="2"/>
        <v>75.141000000000005</v>
      </c>
      <c r="P70">
        <f t="shared" si="2"/>
        <v>121.09099999999999</v>
      </c>
      <c r="Q70">
        <f t="shared" si="2"/>
        <v>187.90600000000001</v>
      </c>
      <c r="R70">
        <f t="shared" si="2"/>
        <v>232.404</v>
      </c>
      <c r="S70">
        <f t="shared" si="2"/>
        <v>279.87299999999999</v>
      </c>
      <c r="T70" s="5"/>
      <c r="AJ70" s="5"/>
      <c r="AZ70" s="5"/>
    </row>
    <row r="71" spans="1:52" x14ac:dyDescent="0.25">
      <c r="A71" s="14">
        <v>7</v>
      </c>
      <c r="B71">
        <v>59</v>
      </c>
      <c r="C71">
        <v>4043256</v>
      </c>
      <c r="D71">
        <v>5315392</v>
      </c>
      <c r="E71">
        <v>6438123</v>
      </c>
      <c r="F71">
        <v>7433986</v>
      </c>
      <c r="G71">
        <v>8314886</v>
      </c>
      <c r="I71">
        <v>59</v>
      </c>
      <c r="J71">
        <v>291054</v>
      </c>
      <c r="K71">
        <v>654205</v>
      </c>
      <c r="L71">
        <v>1511067</v>
      </c>
      <c r="M71">
        <v>2383008</v>
      </c>
      <c r="N71">
        <v>3376394</v>
      </c>
      <c r="O71">
        <f t="shared" si="2"/>
        <v>291.05399999999997</v>
      </c>
      <c r="P71">
        <f t="shared" si="2"/>
        <v>654.20500000000004</v>
      </c>
      <c r="Q71">
        <f t="shared" si="2"/>
        <v>1511.067</v>
      </c>
      <c r="R71">
        <f t="shared" si="2"/>
        <v>2383.0079999999998</v>
      </c>
      <c r="S71">
        <f t="shared" si="2"/>
        <v>3376.3939999999998</v>
      </c>
      <c r="T71" s="5"/>
      <c r="AJ71" s="5"/>
      <c r="AZ71" s="5"/>
    </row>
    <row r="72" spans="1:52" x14ac:dyDescent="0.25">
      <c r="A72" s="14">
        <v>7</v>
      </c>
      <c r="B72">
        <v>60</v>
      </c>
      <c r="C72">
        <v>5058198</v>
      </c>
      <c r="D72">
        <v>6494099</v>
      </c>
      <c r="E72">
        <v>7907831</v>
      </c>
      <c r="F72">
        <v>9368970</v>
      </c>
      <c r="G72">
        <v>10755007</v>
      </c>
      <c r="I72">
        <v>60</v>
      </c>
      <c r="J72">
        <v>1156136</v>
      </c>
      <c r="K72">
        <v>1809577</v>
      </c>
      <c r="L72">
        <v>2700073</v>
      </c>
      <c r="M72">
        <v>3810913</v>
      </c>
      <c r="N72">
        <v>5086370</v>
      </c>
      <c r="O72">
        <f t="shared" si="2"/>
        <v>1156.136</v>
      </c>
      <c r="P72">
        <f t="shared" si="2"/>
        <v>1809.577</v>
      </c>
      <c r="Q72">
        <f t="shared" si="2"/>
        <v>2700.0729999999999</v>
      </c>
      <c r="R72">
        <f t="shared" si="2"/>
        <v>3810.913</v>
      </c>
      <c r="S72">
        <f t="shared" si="2"/>
        <v>5086.37</v>
      </c>
      <c r="T72" s="5"/>
      <c r="AJ72" s="5"/>
      <c r="AZ72" s="5"/>
    </row>
    <row r="73" spans="1:52" x14ac:dyDescent="0.25">
      <c r="A73" s="14">
        <v>7</v>
      </c>
      <c r="B73">
        <v>61</v>
      </c>
      <c r="C73">
        <v>2681260</v>
      </c>
      <c r="D73">
        <v>3552386</v>
      </c>
      <c r="E73">
        <v>4383938</v>
      </c>
      <c r="F73">
        <v>5215073</v>
      </c>
      <c r="G73">
        <v>5985566</v>
      </c>
      <c r="I73">
        <v>61</v>
      </c>
      <c r="J73">
        <v>446520</v>
      </c>
      <c r="K73">
        <v>914395</v>
      </c>
      <c r="L73">
        <v>1433202</v>
      </c>
      <c r="M73">
        <v>1915464</v>
      </c>
      <c r="N73">
        <v>2675301</v>
      </c>
      <c r="O73">
        <f t="shared" si="2"/>
        <v>446.52</v>
      </c>
      <c r="P73">
        <f t="shared" si="2"/>
        <v>914.39499999999998</v>
      </c>
      <c r="Q73">
        <f t="shared" si="2"/>
        <v>1433.202</v>
      </c>
      <c r="R73">
        <f t="shared" si="2"/>
        <v>1915.4639999999999</v>
      </c>
      <c r="S73">
        <f t="shared" si="2"/>
        <v>2675.3009999999999</v>
      </c>
      <c r="T73" s="5"/>
      <c r="AJ73" s="5"/>
      <c r="AZ73" s="5"/>
    </row>
    <row r="74" spans="1:52" x14ac:dyDescent="0.25">
      <c r="D74" s="5"/>
      <c r="T74" s="5"/>
      <c r="AJ74" s="5"/>
      <c r="AZ74" s="5"/>
    </row>
    <row r="75" spans="1:52" x14ac:dyDescent="0.25">
      <c r="D75" s="5"/>
      <c r="T75" s="5"/>
      <c r="AJ75" s="5"/>
      <c r="AZ75" s="5"/>
    </row>
    <row r="76" spans="1:52" x14ac:dyDescent="0.25">
      <c r="D76" s="5"/>
      <c r="T76" s="5"/>
      <c r="AJ76" s="5"/>
      <c r="AZ76" s="5"/>
    </row>
    <row r="77" spans="1:52" x14ac:dyDescent="0.25">
      <c r="D77" s="5"/>
      <c r="T77" s="5"/>
      <c r="AJ77" s="5"/>
      <c r="AZ77" s="5"/>
    </row>
    <row r="78" spans="1:52" x14ac:dyDescent="0.25">
      <c r="D78" s="5"/>
      <c r="T78" s="5"/>
      <c r="AJ78" s="5"/>
      <c r="AZ78" s="5"/>
    </row>
    <row r="79" spans="1:52" x14ac:dyDescent="0.25">
      <c r="D79" s="5"/>
      <c r="T79" s="5"/>
      <c r="AJ79" s="5"/>
      <c r="AZ79" s="5"/>
    </row>
    <row r="80" spans="1:52" x14ac:dyDescent="0.25">
      <c r="D80" s="5"/>
      <c r="T80" s="5"/>
      <c r="AJ80" s="5"/>
      <c r="AZ80" s="5"/>
    </row>
    <row r="81" spans="4:52" x14ac:dyDescent="0.25">
      <c r="D81" s="5"/>
      <c r="T81" s="5"/>
      <c r="AJ81" s="5"/>
      <c r="AZ81" s="5"/>
    </row>
    <row r="82" spans="4:52" x14ac:dyDescent="0.25">
      <c r="D82" s="5"/>
      <c r="T82" s="5"/>
      <c r="AJ82" s="5"/>
      <c r="AZ82" s="5"/>
    </row>
    <row r="83" spans="4:52" x14ac:dyDescent="0.25">
      <c r="D83" s="5"/>
      <c r="T83" s="5"/>
      <c r="AJ83" s="5"/>
      <c r="AZ83" s="5"/>
    </row>
    <row r="84" spans="4:52" x14ac:dyDescent="0.25">
      <c r="D84" s="5"/>
      <c r="T84" s="5"/>
      <c r="AJ84" s="5"/>
      <c r="AZ84" s="5"/>
    </row>
    <row r="85" spans="4:52" x14ac:dyDescent="0.25">
      <c r="D85" s="5"/>
      <c r="T85" s="5"/>
      <c r="AJ85" s="5"/>
      <c r="AZ85" s="5"/>
    </row>
    <row r="86" spans="4:52" x14ac:dyDescent="0.25">
      <c r="D86" s="5"/>
      <c r="T86" s="5"/>
      <c r="AJ86" s="5"/>
      <c r="AZ86" s="5"/>
    </row>
    <row r="87" spans="4:52" x14ac:dyDescent="0.25">
      <c r="D87" s="5"/>
      <c r="T87" s="5"/>
      <c r="AJ87" s="5"/>
      <c r="AZ87" s="5"/>
    </row>
    <row r="88" spans="4:52" x14ac:dyDescent="0.25">
      <c r="D88" s="5"/>
      <c r="T88" s="5"/>
      <c r="AJ88" s="5"/>
      <c r="AZ88" s="5"/>
    </row>
    <row r="89" spans="4:52" x14ac:dyDescent="0.25">
      <c r="D89" s="5"/>
      <c r="T89" s="5"/>
      <c r="AJ89" s="5"/>
      <c r="AZ89" s="5"/>
    </row>
    <row r="90" spans="4:52" x14ac:dyDescent="0.25">
      <c r="D90" s="5"/>
      <c r="T90" s="5"/>
      <c r="AJ90" s="5"/>
      <c r="AZ90" s="5"/>
    </row>
    <row r="91" spans="4:52" x14ac:dyDescent="0.25">
      <c r="D91" s="5"/>
      <c r="T91" s="5"/>
      <c r="AJ91" s="5"/>
      <c r="AZ91" s="5"/>
    </row>
    <row r="92" spans="4:52" x14ac:dyDescent="0.25">
      <c r="D92" s="5"/>
      <c r="T92" s="5"/>
      <c r="AJ92" s="5"/>
      <c r="AZ92" s="5"/>
    </row>
    <row r="93" spans="4:52" x14ac:dyDescent="0.25">
      <c r="D93" s="5"/>
      <c r="T93" s="5"/>
      <c r="AJ93" s="5"/>
      <c r="AZ93" s="5"/>
    </row>
    <row r="94" spans="4:52" x14ac:dyDescent="0.25">
      <c r="D94" s="5"/>
      <c r="T94" s="5"/>
      <c r="AJ94" s="5"/>
      <c r="AZ94" s="5"/>
    </row>
    <row r="95" spans="4:52" x14ac:dyDescent="0.25">
      <c r="D95" s="5"/>
      <c r="T95" s="5"/>
      <c r="AJ95" s="5"/>
      <c r="AZ95" s="5"/>
    </row>
    <row r="96" spans="4:52" x14ac:dyDescent="0.25">
      <c r="D96" s="5"/>
      <c r="T96" s="5"/>
      <c r="AJ96" s="5"/>
      <c r="AZ96" s="5"/>
    </row>
    <row r="97" spans="4:52" x14ac:dyDescent="0.25">
      <c r="D97" s="5"/>
      <c r="T97" s="5"/>
      <c r="AJ97" s="5"/>
      <c r="AZ97" s="5"/>
    </row>
    <row r="98" spans="4:52" x14ac:dyDescent="0.25">
      <c r="D98" s="5"/>
      <c r="T98" s="5"/>
      <c r="AJ98" s="5"/>
      <c r="AZ98" s="5"/>
    </row>
    <row r="99" spans="4:52" x14ac:dyDescent="0.25">
      <c r="D99" s="5"/>
      <c r="T99" s="5"/>
      <c r="AJ99" s="5"/>
      <c r="AZ99" s="5"/>
    </row>
    <row r="100" spans="4:52" x14ac:dyDescent="0.25">
      <c r="D100" s="5"/>
      <c r="T100" s="5"/>
      <c r="AJ100" s="5"/>
      <c r="AZ100" s="5"/>
    </row>
    <row r="101" spans="4:52" x14ac:dyDescent="0.25">
      <c r="D101" s="5"/>
      <c r="T101" s="5"/>
      <c r="AJ101" s="5"/>
      <c r="AZ101" s="5"/>
    </row>
    <row r="102" spans="4:52" x14ac:dyDescent="0.25">
      <c r="D102" s="5"/>
      <c r="T102" s="5"/>
      <c r="AJ102" s="5"/>
      <c r="AZ102" s="5"/>
    </row>
    <row r="103" spans="4:52" x14ac:dyDescent="0.25">
      <c r="D103" s="5"/>
      <c r="T103" s="5"/>
      <c r="AJ103" s="5"/>
      <c r="AZ103" s="5"/>
    </row>
    <row r="104" spans="4:52" x14ac:dyDescent="0.25">
      <c r="D104" s="5"/>
      <c r="T104" s="5"/>
      <c r="AJ104" s="5"/>
      <c r="AZ104" s="5"/>
    </row>
    <row r="105" spans="4:52" x14ac:dyDescent="0.25">
      <c r="D105" s="5"/>
      <c r="T105" s="5"/>
      <c r="AJ105" s="5"/>
      <c r="AZ105" s="5"/>
    </row>
    <row r="106" spans="4:52" x14ac:dyDescent="0.25">
      <c r="D106" s="5"/>
      <c r="T106" s="5"/>
      <c r="AJ106" s="5"/>
      <c r="AZ106" s="5"/>
    </row>
    <row r="107" spans="4:52" x14ac:dyDescent="0.25">
      <c r="D107" s="5"/>
      <c r="T107" s="5"/>
      <c r="AJ107" s="5"/>
      <c r="AZ107" s="5"/>
    </row>
    <row r="108" spans="4:52" x14ac:dyDescent="0.25">
      <c r="D108" s="5"/>
      <c r="T108" s="5"/>
      <c r="AJ108" s="5"/>
      <c r="AZ108" s="5"/>
    </row>
    <row r="109" spans="4:52" x14ac:dyDescent="0.25">
      <c r="D109" s="5"/>
      <c r="T109" s="5"/>
      <c r="AJ109" s="5"/>
      <c r="AZ109" s="5"/>
    </row>
    <row r="110" spans="4:52" x14ac:dyDescent="0.25">
      <c r="D110" s="5"/>
      <c r="T110" s="5"/>
      <c r="AJ110" s="5"/>
      <c r="AZ110" s="5"/>
    </row>
    <row r="111" spans="4:52" x14ac:dyDescent="0.25">
      <c r="D111" s="5"/>
      <c r="T111" s="5"/>
      <c r="AJ111" s="5"/>
      <c r="AZ111" s="5"/>
    </row>
    <row r="112" spans="4:52" x14ac:dyDescent="0.25">
      <c r="D112" s="5"/>
      <c r="T112" s="5"/>
      <c r="AJ112" s="5"/>
      <c r="AZ112" s="5"/>
    </row>
    <row r="113" spans="4:52" x14ac:dyDescent="0.25">
      <c r="D113" s="5"/>
      <c r="T113" s="5"/>
      <c r="AJ113" s="5"/>
      <c r="AZ113" s="5"/>
    </row>
    <row r="114" spans="4:52" x14ac:dyDescent="0.25">
      <c r="D114" s="5"/>
      <c r="T114" s="5"/>
      <c r="AJ114" s="5"/>
      <c r="AZ114" s="5"/>
    </row>
    <row r="115" spans="4:52" x14ac:dyDescent="0.25">
      <c r="D115" s="5"/>
      <c r="T115" s="5"/>
      <c r="AJ115" s="5"/>
      <c r="AZ115" s="5"/>
    </row>
    <row r="116" spans="4:52" x14ac:dyDescent="0.25">
      <c r="D116" s="5"/>
      <c r="T116" s="5"/>
      <c r="AJ116" s="5"/>
      <c r="AZ116" s="5"/>
    </row>
    <row r="117" spans="4:52" x14ac:dyDescent="0.25">
      <c r="D117" s="5"/>
      <c r="T117" s="5"/>
      <c r="AJ117" s="5"/>
      <c r="AZ117" s="5"/>
    </row>
    <row r="118" spans="4:52" x14ac:dyDescent="0.25">
      <c r="D118" s="5"/>
      <c r="T118" s="5"/>
      <c r="AJ118" s="5"/>
      <c r="AZ118" s="5"/>
    </row>
    <row r="119" spans="4:52" x14ac:dyDescent="0.25">
      <c r="D119" s="5"/>
      <c r="T119" s="5"/>
      <c r="AJ119" s="5"/>
      <c r="AZ119" s="5"/>
    </row>
    <row r="120" spans="4:52" x14ac:dyDescent="0.25">
      <c r="D120" s="5"/>
      <c r="T120" s="5"/>
      <c r="AJ120" s="5"/>
      <c r="AZ120" s="5"/>
    </row>
    <row r="121" spans="4:52" x14ac:dyDescent="0.25">
      <c r="D121" s="5"/>
      <c r="T121" s="5"/>
      <c r="AJ121" s="5"/>
      <c r="AZ121" s="5"/>
    </row>
    <row r="122" spans="4:52" x14ac:dyDescent="0.25">
      <c r="D122" s="5"/>
      <c r="T122" s="5"/>
      <c r="AJ122" s="5"/>
      <c r="AZ122" s="5"/>
    </row>
    <row r="123" spans="4:52" x14ac:dyDescent="0.25">
      <c r="D123" s="5"/>
      <c r="T123" s="5"/>
      <c r="AJ123" s="5"/>
      <c r="AZ123" s="5"/>
    </row>
    <row r="124" spans="4:52" x14ac:dyDescent="0.25">
      <c r="D124" s="5"/>
      <c r="T124" s="5"/>
      <c r="AJ124" s="5"/>
      <c r="AZ124" s="5"/>
    </row>
    <row r="125" spans="4:52" x14ac:dyDescent="0.25">
      <c r="D125" s="5"/>
      <c r="T125" s="5"/>
      <c r="AJ125" s="5"/>
      <c r="AZ125" s="5"/>
    </row>
    <row r="126" spans="4:52" x14ac:dyDescent="0.25">
      <c r="D126" s="5"/>
      <c r="T126" s="5"/>
      <c r="AJ126" s="5"/>
      <c r="AZ126" s="5"/>
    </row>
    <row r="127" spans="4:52" x14ac:dyDescent="0.25">
      <c r="D127" s="5"/>
      <c r="T127" s="5"/>
      <c r="AJ127" s="5"/>
      <c r="AZ127" s="5"/>
    </row>
    <row r="128" spans="4:52" x14ac:dyDescent="0.25">
      <c r="D128" s="5"/>
      <c r="T128" s="5"/>
      <c r="AJ128" s="5"/>
      <c r="AZ128" s="5"/>
    </row>
    <row r="129" spans="4:52" x14ac:dyDescent="0.25">
      <c r="D129" s="5"/>
      <c r="T129" s="5"/>
      <c r="AJ129" s="5"/>
      <c r="AZ129" s="5"/>
    </row>
    <row r="130" spans="4:52" x14ac:dyDescent="0.25">
      <c r="D130" s="5"/>
      <c r="T130" s="5"/>
      <c r="AJ130" s="5"/>
      <c r="AZ130" s="5"/>
    </row>
    <row r="131" spans="4:52" x14ac:dyDescent="0.25">
      <c r="D131" s="5"/>
      <c r="T131" s="5"/>
      <c r="AJ131" s="5"/>
      <c r="AZ131" s="5"/>
    </row>
    <row r="132" spans="4:52" x14ac:dyDescent="0.25">
      <c r="D132" s="5"/>
      <c r="T132" s="5"/>
      <c r="AJ132" s="5"/>
      <c r="AZ132" s="5"/>
    </row>
    <row r="133" spans="4:52" x14ac:dyDescent="0.25">
      <c r="D133" s="5"/>
      <c r="T133" s="5"/>
      <c r="AJ133" s="5"/>
      <c r="AZ133" s="5"/>
    </row>
    <row r="134" spans="4:52" x14ac:dyDescent="0.25">
      <c r="D134" s="5"/>
      <c r="T134" s="5"/>
      <c r="AJ134" s="5"/>
      <c r="AZ134" s="5"/>
    </row>
    <row r="135" spans="4:52" x14ac:dyDescent="0.25">
      <c r="D135" s="5"/>
      <c r="T135" s="5"/>
      <c r="AJ135" s="5"/>
      <c r="AZ135" s="5"/>
    </row>
    <row r="136" spans="4:52" x14ac:dyDescent="0.25">
      <c r="D136" s="5"/>
      <c r="T136" s="5"/>
      <c r="AJ136" s="5"/>
      <c r="AZ136" s="5"/>
    </row>
    <row r="137" spans="4:52" x14ac:dyDescent="0.25">
      <c r="D137" s="5"/>
      <c r="T137" s="5"/>
      <c r="AJ137" s="5"/>
      <c r="AZ137" s="5"/>
    </row>
    <row r="138" spans="4:52" x14ac:dyDescent="0.25">
      <c r="D138" s="5"/>
      <c r="T138" s="5"/>
      <c r="AJ138" s="5"/>
      <c r="AZ138" s="5"/>
    </row>
    <row r="139" spans="4:52" x14ac:dyDescent="0.25">
      <c r="D139" s="5"/>
      <c r="T139" s="5"/>
      <c r="AJ139" s="5"/>
      <c r="AZ139" s="5"/>
    </row>
    <row r="140" spans="4:52" x14ac:dyDescent="0.25">
      <c r="D140" s="5"/>
      <c r="T140" s="5"/>
      <c r="AJ140" s="5"/>
      <c r="AZ140" s="5"/>
    </row>
    <row r="141" spans="4:52" x14ac:dyDescent="0.25">
      <c r="D141" s="5"/>
      <c r="T141" s="5"/>
      <c r="AJ141" s="5"/>
      <c r="AZ141" s="5"/>
    </row>
    <row r="142" spans="4:52" x14ac:dyDescent="0.25">
      <c r="D142" s="5"/>
      <c r="T142" s="5"/>
      <c r="AJ142" s="5"/>
      <c r="AZ142" s="5"/>
    </row>
    <row r="143" spans="4:52" x14ac:dyDescent="0.25">
      <c r="D143" s="5"/>
      <c r="T143" s="5"/>
      <c r="AJ143" s="5"/>
      <c r="AZ143" s="5"/>
    </row>
    <row r="144" spans="4:52" x14ac:dyDescent="0.25">
      <c r="D144" s="5"/>
      <c r="T144" s="5"/>
      <c r="AJ144" s="5"/>
      <c r="AZ144" s="5"/>
    </row>
    <row r="145" spans="4:52" x14ac:dyDescent="0.25">
      <c r="D145" s="5"/>
      <c r="T145" s="5"/>
      <c r="AJ145" s="5"/>
      <c r="AZ145" s="5"/>
    </row>
    <row r="146" spans="4:52" x14ac:dyDescent="0.25">
      <c r="D146" s="5"/>
      <c r="T146" s="5"/>
      <c r="AJ146" s="5"/>
      <c r="AZ146" s="5"/>
    </row>
    <row r="147" spans="4:52" x14ac:dyDescent="0.25">
      <c r="D147" s="5"/>
      <c r="T147" s="5"/>
      <c r="AJ147" s="5"/>
      <c r="AZ147" s="5"/>
    </row>
    <row r="148" spans="4:52" x14ac:dyDescent="0.25">
      <c r="D148" s="5"/>
      <c r="T148" s="5"/>
      <c r="AJ148" s="5"/>
      <c r="AZ148" s="5"/>
    </row>
    <row r="149" spans="4:52" x14ac:dyDescent="0.25">
      <c r="D149" s="5"/>
      <c r="T149" s="5"/>
      <c r="AJ149" s="5"/>
      <c r="AZ149" s="5"/>
    </row>
    <row r="150" spans="4:52" x14ac:dyDescent="0.25">
      <c r="D150" s="5"/>
      <c r="T150" s="5"/>
      <c r="AJ150" s="5"/>
      <c r="AZ150" s="5"/>
    </row>
    <row r="151" spans="4:52" x14ac:dyDescent="0.25">
      <c r="D151" s="5"/>
      <c r="T151" s="5"/>
      <c r="AJ151" s="5"/>
      <c r="AZ151" s="5"/>
    </row>
    <row r="152" spans="4:52" x14ac:dyDescent="0.25">
      <c r="D152" s="5"/>
      <c r="T152" s="5"/>
      <c r="AJ152" s="5"/>
      <c r="AZ152" s="5"/>
    </row>
    <row r="153" spans="4:52" x14ac:dyDescent="0.25">
      <c r="D153" s="5"/>
      <c r="T153" s="5"/>
      <c r="AJ153" s="5"/>
      <c r="AZ153" s="5"/>
    </row>
    <row r="154" spans="4:52" x14ac:dyDescent="0.25">
      <c r="D154" s="5"/>
      <c r="T154" s="5"/>
      <c r="AJ154" s="5"/>
      <c r="AZ154" s="5"/>
    </row>
    <row r="155" spans="4:52" x14ac:dyDescent="0.25">
      <c r="D155" s="5"/>
      <c r="T155" s="5"/>
      <c r="AJ155" s="5"/>
      <c r="AZ155" s="5"/>
    </row>
    <row r="156" spans="4:52" x14ac:dyDescent="0.25">
      <c r="D156" s="5"/>
      <c r="T156" s="5"/>
      <c r="AJ156" s="5"/>
      <c r="AZ156" s="5"/>
    </row>
    <row r="157" spans="4:52" x14ac:dyDescent="0.25">
      <c r="D157" s="5"/>
      <c r="T157" s="5"/>
      <c r="AJ157" s="5"/>
      <c r="AZ157" s="5"/>
    </row>
    <row r="158" spans="4:52" x14ac:dyDescent="0.25">
      <c r="D158" s="5"/>
      <c r="T158" s="5"/>
      <c r="AJ158" s="5"/>
      <c r="AZ158" s="5"/>
    </row>
    <row r="159" spans="4:52" x14ac:dyDescent="0.25">
      <c r="D159" s="5"/>
      <c r="T159" s="5"/>
      <c r="AJ159" s="5"/>
      <c r="AZ159" s="5"/>
    </row>
    <row r="160" spans="4:52" x14ac:dyDescent="0.25">
      <c r="D160" s="5"/>
      <c r="T160" s="5"/>
      <c r="AJ160" s="5"/>
      <c r="AZ160" s="5"/>
    </row>
    <row r="161" spans="4:52" x14ac:dyDescent="0.25">
      <c r="D161" s="5"/>
      <c r="T161" s="5"/>
      <c r="AJ161" s="5"/>
      <c r="AZ161" s="5"/>
    </row>
    <row r="162" spans="4:52" x14ac:dyDescent="0.25">
      <c r="D162" s="5"/>
      <c r="T162" s="5"/>
      <c r="AJ162" s="5"/>
      <c r="AZ162" s="5"/>
    </row>
    <row r="163" spans="4:52" x14ac:dyDescent="0.25">
      <c r="D163" s="5"/>
      <c r="T163" s="5"/>
      <c r="AJ163" s="5"/>
      <c r="AZ163" s="5"/>
    </row>
    <row r="164" spans="4:52" x14ac:dyDescent="0.25">
      <c r="D164" s="5"/>
      <c r="T164" s="5"/>
      <c r="AJ164" s="5"/>
      <c r="AZ164" s="5"/>
    </row>
    <row r="165" spans="4:52" x14ac:dyDescent="0.25">
      <c r="D165" s="5"/>
      <c r="T165" s="5"/>
      <c r="AJ165" s="5"/>
      <c r="AZ165" s="5"/>
    </row>
    <row r="166" spans="4:52" x14ac:dyDescent="0.25">
      <c r="D166" s="5"/>
      <c r="T166" s="5"/>
      <c r="AJ166" s="5"/>
      <c r="AZ166" s="5"/>
    </row>
    <row r="167" spans="4:52" x14ac:dyDescent="0.25">
      <c r="D167" s="5"/>
      <c r="T167" s="5"/>
      <c r="AJ167" s="5"/>
      <c r="AZ167" s="5"/>
    </row>
    <row r="168" spans="4:52" x14ac:dyDescent="0.25">
      <c r="D168" s="5"/>
      <c r="T168" s="5"/>
      <c r="AJ168" s="5"/>
      <c r="AZ168" s="5"/>
    </row>
    <row r="169" spans="4:52" x14ac:dyDescent="0.25">
      <c r="D169" s="5"/>
      <c r="T169" s="5"/>
      <c r="AJ169" s="5"/>
      <c r="AZ169" s="5"/>
    </row>
    <row r="170" spans="4:52" x14ac:dyDescent="0.25">
      <c r="D170" s="5"/>
      <c r="T170" s="5"/>
      <c r="AJ170" s="5"/>
      <c r="AZ170" s="5"/>
    </row>
    <row r="171" spans="4:52" x14ac:dyDescent="0.25">
      <c r="D171" s="5"/>
      <c r="T171" s="5"/>
      <c r="AJ171" s="5"/>
      <c r="AZ171" s="5"/>
    </row>
    <row r="172" spans="4:52" x14ac:dyDescent="0.25">
      <c r="D172" s="5"/>
      <c r="T172" s="5"/>
      <c r="AJ172" s="5"/>
      <c r="AZ172" s="5"/>
    </row>
    <row r="173" spans="4:52" x14ac:dyDescent="0.25">
      <c r="D173" s="5"/>
      <c r="T173" s="5"/>
      <c r="AJ173" s="5"/>
      <c r="AZ173" s="5"/>
    </row>
    <row r="174" spans="4:52" x14ac:dyDescent="0.25">
      <c r="D174" s="5"/>
      <c r="T174" s="5"/>
      <c r="AJ174" s="5"/>
      <c r="AZ174" s="5"/>
    </row>
    <row r="175" spans="4:52" x14ac:dyDescent="0.25">
      <c r="D175" s="5"/>
      <c r="T175" s="5"/>
      <c r="AJ175" s="5"/>
      <c r="AZ175" s="5"/>
    </row>
    <row r="176" spans="4:52" x14ac:dyDescent="0.25">
      <c r="D176" s="5"/>
      <c r="T176" s="5"/>
      <c r="AJ176" s="5"/>
      <c r="AZ176" s="5"/>
    </row>
    <row r="177" spans="4:52" x14ac:dyDescent="0.25">
      <c r="D177" s="5"/>
      <c r="T177" s="5"/>
      <c r="AJ177" s="5"/>
      <c r="AZ177" s="5"/>
    </row>
    <row r="178" spans="4:52" x14ac:dyDescent="0.25">
      <c r="D178" s="5"/>
      <c r="T178" s="5"/>
      <c r="AJ178" s="5"/>
      <c r="AZ178" s="5"/>
    </row>
    <row r="179" spans="4:52" x14ac:dyDescent="0.25">
      <c r="D179" s="5"/>
      <c r="T179" s="5"/>
      <c r="AJ179" s="5"/>
      <c r="AZ179" s="5"/>
    </row>
    <row r="180" spans="4:52" x14ac:dyDescent="0.25">
      <c r="D180" s="5"/>
      <c r="T180" s="5"/>
      <c r="AJ180" s="5"/>
      <c r="AZ180" s="5"/>
    </row>
    <row r="181" spans="4:52" x14ac:dyDescent="0.25">
      <c r="D181" s="5"/>
      <c r="T181" s="5"/>
      <c r="AJ181" s="5"/>
      <c r="AZ181" s="5"/>
    </row>
    <row r="182" spans="4:52" x14ac:dyDescent="0.25">
      <c r="D182" s="5"/>
      <c r="T182" s="5"/>
      <c r="AJ182" s="5"/>
      <c r="AZ182" s="5"/>
    </row>
    <row r="183" spans="4:52" x14ac:dyDescent="0.25">
      <c r="D183" s="5"/>
      <c r="T183" s="5"/>
      <c r="AJ183" s="5"/>
      <c r="AZ183" s="5"/>
    </row>
    <row r="184" spans="4:52" x14ac:dyDescent="0.25">
      <c r="D184" s="5"/>
      <c r="T184" s="5"/>
      <c r="AJ184" s="5"/>
      <c r="AZ184" s="5"/>
    </row>
    <row r="185" spans="4:52" x14ac:dyDescent="0.25">
      <c r="D185" s="5"/>
      <c r="T185" s="5"/>
      <c r="AJ185" s="5"/>
      <c r="AZ185" s="5"/>
    </row>
    <row r="186" spans="4:52" x14ac:dyDescent="0.25">
      <c r="D186" s="5"/>
      <c r="T186" s="5"/>
      <c r="AJ186" s="5"/>
      <c r="AZ186" s="5"/>
    </row>
    <row r="187" spans="4:52" x14ac:dyDescent="0.25">
      <c r="D187" s="5"/>
      <c r="T187" s="5"/>
      <c r="AJ187" s="5"/>
      <c r="AZ187" s="5"/>
    </row>
    <row r="188" spans="4:52" x14ac:dyDescent="0.25">
      <c r="D188" s="5"/>
      <c r="T188" s="5"/>
      <c r="AJ188" s="5"/>
      <c r="AZ188" s="5"/>
    </row>
    <row r="189" spans="4:52" x14ac:dyDescent="0.25">
      <c r="D189" s="5"/>
      <c r="T189" s="5"/>
      <c r="AJ189" s="5"/>
      <c r="AZ189" s="5"/>
    </row>
    <row r="190" spans="4:52" x14ac:dyDescent="0.25">
      <c r="D190" s="5"/>
      <c r="T190" s="5"/>
      <c r="AJ190" s="5"/>
      <c r="AZ190" s="5"/>
    </row>
    <row r="191" spans="4:52" x14ac:dyDescent="0.25">
      <c r="D191" s="5"/>
      <c r="T191" s="5"/>
      <c r="AJ191" s="5"/>
      <c r="AZ191" s="5"/>
    </row>
    <row r="192" spans="4:52" x14ac:dyDescent="0.25">
      <c r="D192" s="5"/>
      <c r="T192" s="5"/>
      <c r="AJ192" s="5"/>
      <c r="AZ192" s="5"/>
    </row>
    <row r="193" spans="4:52" x14ac:dyDescent="0.25">
      <c r="D193" s="5"/>
      <c r="T193" s="5"/>
      <c r="AJ193" s="5"/>
      <c r="AZ193" s="5"/>
    </row>
    <row r="194" spans="4:52" x14ac:dyDescent="0.25">
      <c r="D194" s="5"/>
      <c r="T194" s="5"/>
      <c r="AJ194" s="5"/>
      <c r="AZ194" s="5"/>
    </row>
    <row r="195" spans="4:52" x14ac:dyDescent="0.25">
      <c r="D195" s="5"/>
      <c r="T195" s="5"/>
      <c r="AJ195" s="5"/>
      <c r="AZ195" s="5"/>
    </row>
    <row r="196" spans="4:52" x14ac:dyDescent="0.25">
      <c r="D196" s="5"/>
      <c r="T196" s="5"/>
      <c r="AJ196" s="5"/>
      <c r="AZ196" s="5"/>
    </row>
    <row r="197" spans="4:52" x14ac:dyDescent="0.25">
      <c r="D197" s="5"/>
      <c r="T197" s="5"/>
      <c r="AJ197" s="5"/>
      <c r="AZ197" s="5"/>
    </row>
    <row r="198" spans="4:52" x14ac:dyDescent="0.25">
      <c r="D198" s="5"/>
      <c r="T198" s="5"/>
      <c r="AJ198" s="5"/>
      <c r="AZ198" s="5"/>
    </row>
    <row r="199" spans="4:52" x14ac:dyDescent="0.25">
      <c r="D199" s="5"/>
      <c r="T199" s="5"/>
      <c r="AJ199" s="5"/>
      <c r="AZ199" s="5"/>
    </row>
    <row r="200" spans="4:52" x14ac:dyDescent="0.25">
      <c r="D200" s="5"/>
      <c r="T200" s="5"/>
      <c r="AJ200" s="5"/>
      <c r="AZ200" s="5"/>
    </row>
    <row r="201" spans="4:52" x14ac:dyDescent="0.25">
      <c r="D201" s="5"/>
      <c r="T201" s="5"/>
      <c r="AJ201" s="5"/>
      <c r="AZ201" s="5"/>
    </row>
    <row r="202" spans="4:52" x14ac:dyDescent="0.25">
      <c r="D202" s="5"/>
      <c r="T202" s="5"/>
      <c r="AJ202" s="5"/>
      <c r="AZ202" s="5"/>
    </row>
    <row r="203" spans="4:52" x14ac:dyDescent="0.25">
      <c r="D203" s="5"/>
      <c r="T203" s="5"/>
      <c r="AJ203" s="5"/>
      <c r="AZ203" s="5"/>
    </row>
    <row r="204" spans="4:52" x14ac:dyDescent="0.25">
      <c r="D204" s="5"/>
      <c r="T204" s="5"/>
      <c r="AJ204" s="5"/>
      <c r="AZ204" s="5"/>
    </row>
    <row r="205" spans="4:52" x14ac:dyDescent="0.25">
      <c r="D205" s="5"/>
      <c r="T205" s="5"/>
      <c r="AJ205" s="5"/>
      <c r="AZ205" s="5"/>
    </row>
    <row r="206" spans="4:52" x14ac:dyDescent="0.25">
      <c r="D206" s="5"/>
      <c r="T206" s="5"/>
      <c r="AJ206" s="5"/>
      <c r="AZ206" s="5"/>
    </row>
    <row r="207" spans="4:52" x14ac:dyDescent="0.25">
      <c r="D207" s="5"/>
      <c r="T207" s="5"/>
      <c r="AJ207" s="5"/>
      <c r="AZ207" s="5"/>
    </row>
    <row r="208" spans="4:52" x14ac:dyDescent="0.25">
      <c r="D208" s="5"/>
      <c r="T208" s="5"/>
      <c r="AJ208" s="5"/>
      <c r="AZ208" s="5"/>
    </row>
    <row r="209" spans="4:52" x14ac:dyDescent="0.25">
      <c r="D209" s="5"/>
      <c r="T209" s="5"/>
      <c r="AJ209" s="5"/>
      <c r="AZ209" s="5"/>
    </row>
    <row r="210" spans="4:52" x14ac:dyDescent="0.25">
      <c r="D210" s="5"/>
      <c r="T210" s="5"/>
      <c r="AJ210" s="5"/>
      <c r="AZ210" s="5"/>
    </row>
    <row r="211" spans="4:52" x14ac:dyDescent="0.25">
      <c r="D211" s="5"/>
      <c r="T211" s="5"/>
      <c r="AJ211" s="5"/>
      <c r="AZ211" s="5"/>
    </row>
    <row r="212" spans="4:52" x14ac:dyDescent="0.25">
      <c r="D212" s="5"/>
      <c r="T212" s="5"/>
      <c r="AJ212" s="5"/>
      <c r="AZ212" s="5"/>
    </row>
    <row r="213" spans="4:52" x14ac:dyDescent="0.25">
      <c r="D213" s="5"/>
      <c r="T213" s="5"/>
      <c r="AJ213" s="5"/>
      <c r="AZ213" s="5"/>
    </row>
    <row r="214" spans="4:52" x14ac:dyDescent="0.25">
      <c r="D214" s="5"/>
      <c r="T214" s="5"/>
      <c r="AJ214" s="5"/>
      <c r="AZ214" s="5"/>
    </row>
    <row r="215" spans="4:52" x14ac:dyDescent="0.25">
      <c r="D215" s="5"/>
      <c r="T215" s="5"/>
      <c r="AJ215" s="5"/>
      <c r="AZ215" s="5"/>
    </row>
    <row r="216" spans="4:52" x14ac:dyDescent="0.25">
      <c r="D216" s="5"/>
      <c r="T216" s="5"/>
      <c r="AJ216" s="5"/>
      <c r="AZ216" s="5"/>
    </row>
    <row r="217" spans="4:52" x14ac:dyDescent="0.25">
      <c r="D217" s="5"/>
      <c r="T217" s="5"/>
      <c r="AJ217" s="5"/>
      <c r="AZ217" s="5"/>
    </row>
    <row r="218" spans="4:52" x14ac:dyDescent="0.25">
      <c r="D218" s="5"/>
      <c r="T218" s="5"/>
      <c r="AJ218" s="5"/>
      <c r="AZ218" s="5"/>
    </row>
    <row r="219" spans="4:52" x14ac:dyDescent="0.25">
      <c r="D219" s="5"/>
      <c r="T219" s="5"/>
      <c r="AJ219" s="5"/>
      <c r="AZ219" s="5"/>
    </row>
    <row r="220" spans="4:52" x14ac:dyDescent="0.25">
      <c r="D220" s="5"/>
      <c r="T220" s="5"/>
      <c r="AJ220" s="5"/>
      <c r="AZ220" s="5"/>
    </row>
    <row r="221" spans="4:52" x14ac:dyDescent="0.25">
      <c r="D221" s="5"/>
      <c r="T221" s="5"/>
      <c r="AJ221" s="5"/>
      <c r="AZ221" s="5"/>
    </row>
    <row r="222" spans="4:52" x14ac:dyDescent="0.25">
      <c r="D222" s="5"/>
      <c r="T222" s="5"/>
      <c r="AJ222" s="5"/>
      <c r="AZ222" s="5"/>
    </row>
    <row r="223" spans="4:52" x14ac:dyDescent="0.25">
      <c r="D223" s="5"/>
      <c r="T223" s="5"/>
      <c r="AJ223" s="5"/>
      <c r="AZ223" s="5"/>
    </row>
    <row r="224" spans="4:52" x14ac:dyDescent="0.25">
      <c r="D224" s="5"/>
      <c r="T224" s="5"/>
      <c r="AJ224" s="5"/>
      <c r="AZ224" s="5"/>
    </row>
    <row r="225" spans="4:52" x14ac:dyDescent="0.25">
      <c r="D225" s="5"/>
      <c r="T225" s="5"/>
      <c r="AJ225" s="5"/>
      <c r="AZ225" s="5"/>
    </row>
    <row r="226" spans="4:52" x14ac:dyDescent="0.25">
      <c r="D226" s="5"/>
      <c r="T226" s="5"/>
      <c r="AJ226" s="5"/>
      <c r="AZ226" s="5"/>
    </row>
    <row r="227" spans="4:52" x14ac:dyDescent="0.25">
      <c r="D227" s="5"/>
      <c r="T227" s="5"/>
      <c r="AJ227" s="5"/>
      <c r="AZ227" s="5"/>
    </row>
    <row r="228" spans="4:52" x14ac:dyDescent="0.25">
      <c r="D228" s="5"/>
      <c r="T228" s="5"/>
      <c r="AJ228" s="5"/>
      <c r="AZ228" s="5"/>
    </row>
    <row r="229" spans="4:52" x14ac:dyDescent="0.25">
      <c r="D229" s="5"/>
      <c r="T229" s="5"/>
      <c r="AJ229" s="5"/>
      <c r="AZ229" s="5"/>
    </row>
    <row r="230" spans="4:52" x14ac:dyDescent="0.25">
      <c r="D230" s="5"/>
      <c r="T230" s="5"/>
      <c r="AJ230" s="5"/>
      <c r="AZ230" s="5"/>
    </row>
    <row r="231" spans="4:52" x14ac:dyDescent="0.25">
      <c r="D231" s="5"/>
      <c r="T231" s="5"/>
      <c r="AJ231" s="5"/>
      <c r="AZ231" s="5"/>
    </row>
    <row r="232" spans="4:52" x14ac:dyDescent="0.25">
      <c r="D232" s="5"/>
      <c r="T232" s="5"/>
      <c r="AJ232" s="5"/>
      <c r="AZ232" s="5"/>
    </row>
    <row r="233" spans="4:52" x14ac:dyDescent="0.25">
      <c r="D233" s="5"/>
      <c r="T233" s="5"/>
      <c r="AJ233" s="5"/>
      <c r="AZ233" s="5"/>
    </row>
    <row r="234" spans="4:52" x14ac:dyDescent="0.25">
      <c r="D234" s="5"/>
      <c r="T234" s="5"/>
      <c r="AJ234" s="5"/>
      <c r="AZ234" s="5"/>
    </row>
    <row r="235" spans="4:52" x14ac:dyDescent="0.25">
      <c r="D235" s="5"/>
      <c r="T235" s="5"/>
      <c r="AJ235" s="5"/>
      <c r="AZ235" s="5"/>
    </row>
    <row r="236" spans="4:52" x14ac:dyDescent="0.25">
      <c r="D236" s="5"/>
      <c r="T236" s="5"/>
      <c r="AJ236" s="5"/>
      <c r="AZ236" s="5"/>
    </row>
    <row r="237" spans="4:52" x14ac:dyDescent="0.25">
      <c r="D237" s="5"/>
      <c r="T237" s="5"/>
      <c r="AJ237" s="5"/>
      <c r="AZ237" s="5"/>
    </row>
    <row r="238" spans="4:52" x14ac:dyDescent="0.25">
      <c r="D238" s="5"/>
      <c r="T238" s="5"/>
      <c r="AJ238" s="5"/>
      <c r="AZ238" s="5"/>
    </row>
    <row r="239" spans="4:52" x14ac:dyDescent="0.25">
      <c r="D239" s="5"/>
      <c r="T239" s="5"/>
      <c r="AJ239" s="5"/>
      <c r="AZ239" s="5"/>
    </row>
    <row r="240" spans="4:52" x14ac:dyDescent="0.25">
      <c r="D240" s="5"/>
      <c r="T240" s="5"/>
      <c r="AJ240" s="5"/>
      <c r="AZ240" s="5"/>
    </row>
    <row r="241" spans="4:52" x14ac:dyDescent="0.25">
      <c r="D241" s="5"/>
      <c r="T241" s="5"/>
      <c r="AJ241" s="5"/>
      <c r="AZ241" s="5"/>
    </row>
    <row r="242" spans="4:52" x14ac:dyDescent="0.25">
      <c r="D242" s="5"/>
      <c r="T242" s="5"/>
      <c r="AJ242" s="5"/>
      <c r="AZ242" s="5"/>
    </row>
    <row r="243" spans="4:52" x14ac:dyDescent="0.25">
      <c r="D243" s="5"/>
      <c r="T243" s="5"/>
      <c r="AJ243" s="5"/>
      <c r="AZ243" s="5"/>
    </row>
    <row r="244" spans="4:52" x14ac:dyDescent="0.25">
      <c r="D244" s="5"/>
      <c r="T244" s="5"/>
      <c r="AJ244" s="5"/>
      <c r="AZ244" s="5"/>
    </row>
    <row r="245" spans="4:52" x14ac:dyDescent="0.25">
      <c r="D245" s="5"/>
      <c r="T245" s="5"/>
      <c r="AJ245" s="5"/>
      <c r="AZ245" s="5"/>
    </row>
    <row r="246" spans="4:52" x14ac:dyDescent="0.25">
      <c r="D246" s="5"/>
      <c r="T246" s="5"/>
      <c r="AJ246" s="5"/>
      <c r="AZ246" s="5"/>
    </row>
    <row r="247" spans="4:52" x14ac:dyDescent="0.25">
      <c r="D247" s="5"/>
      <c r="T247" s="5"/>
      <c r="AJ247" s="5"/>
      <c r="AZ247" s="5"/>
    </row>
    <row r="248" spans="4:52" x14ac:dyDescent="0.25">
      <c r="D248" s="5"/>
      <c r="T248" s="5"/>
      <c r="AJ248" s="5"/>
      <c r="AZ248" s="5"/>
    </row>
    <row r="249" spans="4:52" x14ac:dyDescent="0.25">
      <c r="D249" s="5"/>
      <c r="T249" s="5"/>
      <c r="AJ249" s="5"/>
      <c r="AZ249" s="5"/>
    </row>
    <row r="250" spans="4:52" x14ac:dyDescent="0.25">
      <c r="D250" s="5"/>
      <c r="T250" s="5"/>
      <c r="AJ250" s="5"/>
      <c r="AZ250" s="5"/>
    </row>
    <row r="251" spans="4:52" x14ac:dyDescent="0.25">
      <c r="D251" s="5"/>
      <c r="T251" s="5"/>
      <c r="AJ251" s="5"/>
      <c r="AZ251" s="5"/>
    </row>
    <row r="252" spans="4:52" x14ac:dyDescent="0.25">
      <c r="D252" s="5"/>
      <c r="T252" s="5"/>
      <c r="AJ252" s="5"/>
      <c r="AZ252" s="5"/>
    </row>
    <row r="253" spans="4:52" x14ac:dyDescent="0.25">
      <c r="D253" s="5"/>
      <c r="T253" s="5"/>
      <c r="AJ253" s="5"/>
      <c r="AZ253" s="5"/>
    </row>
    <row r="254" spans="4:52" x14ac:dyDescent="0.25">
      <c r="D254" s="5"/>
      <c r="T254" s="5"/>
      <c r="AJ254" s="5"/>
      <c r="AZ254" s="5"/>
    </row>
    <row r="255" spans="4:52" x14ac:dyDescent="0.25">
      <c r="D255" s="5"/>
      <c r="T255" s="5"/>
      <c r="AJ255" s="5"/>
      <c r="AZ255" s="5"/>
    </row>
    <row r="256" spans="4:52" x14ac:dyDescent="0.25">
      <c r="D256" s="5"/>
      <c r="T256" s="5"/>
      <c r="AJ256" s="5"/>
      <c r="AZ256" s="5"/>
    </row>
    <row r="257" spans="4:52" x14ac:dyDescent="0.25">
      <c r="D257" s="5"/>
      <c r="T257" s="5"/>
      <c r="AJ257" s="5"/>
      <c r="AZ257" s="5"/>
    </row>
    <row r="258" spans="4:52" x14ac:dyDescent="0.25">
      <c r="D258" s="5"/>
      <c r="T258" s="5"/>
      <c r="AJ258" s="5"/>
      <c r="AZ258" s="5"/>
    </row>
    <row r="259" spans="4:52" x14ac:dyDescent="0.25">
      <c r="D259" s="5"/>
      <c r="T259" s="5"/>
      <c r="AJ259" s="5"/>
      <c r="AZ259" s="5"/>
    </row>
    <row r="260" spans="4:52" x14ac:dyDescent="0.25">
      <c r="D260" s="5"/>
      <c r="T260" s="5"/>
      <c r="AJ260" s="5"/>
      <c r="AZ260" s="5"/>
    </row>
    <row r="261" spans="4:52" x14ac:dyDescent="0.25">
      <c r="D261" s="5"/>
      <c r="T261" s="5"/>
      <c r="AJ261" s="5"/>
      <c r="AZ261" s="5"/>
    </row>
    <row r="262" spans="4:52" x14ac:dyDescent="0.25">
      <c r="D262" s="5"/>
      <c r="T262" s="5"/>
      <c r="AJ262" s="5"/>
      <c r="AZ262" s="5"/>
    </row>
    <row r="263" spans="4:52" x14ac:dyDescent="0.25">
      <c r="D263" s="5"/>
      <c r="T263" s="5"/>
      <c r="AJ263" s="5"/>
      <c r="AZ263" s="5"/>
    </row>
    <row r="264" spans="4:52" x14ac:dyDescent="0.25">
      <c r="D264" s="5"/>
      <c r="T264" s="5"/>
      <c r="AJ264" s="5"/>
      <c r="AZ264" s="5"/>
    </row>
    <row r="265" spans="4:52" x14ac:dyDescent="0.25">
      <c r="D265" s="5"/>
      <c r="T265" s="5"/>
      <c r="AJ265" s="5"/>
      <c r="AZ265" s="5"/>
    </row>
    <row r="266" spans="4:52" x14ac:dyDescent="0.25">
      <c r="D266" s="5"/>
      <c r="T266" s="5"/>
      <c r="AJ266" s="5"/>
      <c r="AZ266" s="5"/>
    </row>
    <row r="267" spans="4:52" x14ac:dyDescent="0.25">
      <c r="D267" s="5"/>
      <c r="T267" s="5"/>
      <c r="AJ267" s="5"/>
      <c r="AZ267" s="5"/>
    </row>
    <row r="268" spans="4:52" x14ac:dyDescent="0.25">
      <c r="D268" s="5"/>
      <c r="T268" s="5"/>
      <c r="AJ268" s="5"/>
      <c r="AZ268" s="5"/>
    </row>
    <row r="269" spans="4:52" x14ac:dyDescent="0.25">
      <c r="D269" s="5"/>
      <c r="T269" s="5"/>
      <c r="AJ269" s="5"/>
      <c r="AZ269" s="5"/>
    </row>
    <row r="270" spans="4:52" x14ac:dyDescent="0.25">
      <c r="D270" s="5"/>
      <c r="T270" s="5"/>
      <c r="AJ270" s="5"/>
      <c r="AZ270" s="5"/>
    </row>
    <row r="271" spans="4:52" x14ac:dyDescent="0.25">
      <c r="D271" s="5"/>
      <c r="T271" s="5"/>
      <c r="AJ271" s="5"/>
      <c r="AZ271" s="5"/>
    </row>
    <row r="272" spans="4:52" x14ac:dyDescent="0.25">
      <c r="D272" s="5"/>
      <c r="T272" s="5"/>
      <c r="AJ272" s="5"/>
      <c r="AZ272" s="5"/>
    </row>
    <row r="273" spans="4:52" x14ac:dyDescent="0.25">
      <c r="D273" s="5"/>
      <c r="T273" s="5"/>
      <c r="AJ273" s="5"/>
      <c r="AZ273" s="5"/>
    </row>
    <row r="274" spans="4:52" x14ac:dyDescent="0.25">
      <c r="D274" s="5"/>
      <c r="T274" s="5"/>
      <c r="AJ274" s="5"/>
      <c r="AZ274" s="5"/>
    </row>
    <row r="275" spans="4:52" x14ac:dyDescent="0.25">
      <c r="D275" s="5"/>
      <c r="T275" s="5"/>
      <c r="AJ275" s="5"/>
      <c r="AZ275" s="5"/>
    </row>
    <row r="276" spans="4:52" x14ac:dyDescent="0.25">
      <c r="D276" s="5"/>
      <c r="T276" s="5"/>
      <c r="AJ276" s="5"/>
      <c r="AZ276" s="5"/>
    </row>
    <row r="277" spans="4:52" x14ac:dyDescent="0.25">
      <c r="D277" s="5"/>
      <c r="T277" s="5"/>
      <c r="AJ277" s="5"/>
      <c r="AZ277" s="5"/>
    </row>
    <row r="278" spans="4:52" x14ac:dyDescent="0.25">
      <c r="D278" s="5"/>
      <c r="T278" s="5"/>
      <c r="AJ278" s="5"/>
      <c r="AZ278" s="5"/>
    </row>
    <row r="279" spans="4:52" x14ac:dyDescent="0.25">
      <c r="D279" s="5"/>
      <c r="T279" s="5"/>
      <c r="AJ279" s="5"/>
      <c r="AZ279" s="5"/>
    </row>
    <row r="280" spans="4:52" x14ac:dyDescent="0.25">
      <c r="D280" s="5"/>
      <c r="T280" s="5"/>
      <c r="AJ280" s="5"/>
      <c r="AZ280" s="5"/>
    </row>
    <row r="281" spans="4:52" x14ac:dyDescent="0.25">
      <c r="D281" s="5"/>
      <c r="T281" s="5"/>
      <c r="AJ281" s="5"/>
      <c r="AZ281" s="5"/>
    </row>
    <row r="282" spans="4:52" x14ac:dyDescent="0.25">
      <c r="D282" s="5"/>
      <c r="T282" s="5"/>
      <c r="AJ282" s="5"/>
      <c r="AZ282" s="5"/>
    </row>
    <row r="283" spans="4:52" x14ac:dyDescent="0.25">
      <c r="D283" s="5"/>
      <c r="T283" s="5"/>
      <c r="AJ283" s="5"/>
      <c r="AZ283" s="5"/>
    </row>
    <row r="284" spans="4:52" x14ac:dyDescent="0.25">
      <c r="D284" s="5"/>
      <c r="T284" s="5"/>
      <c r="AJ284" s="5"/>
      <c r="AZ284" s="5"/>
    </row>
    <row r="285" spans="4:52" x14ac:dyDescent="0.25">
      <c r="D285" s="5"/>
      <c r="T285" s="5"/>
      <c r="AJ285" s="5"/>
      <c r="AZ285" s="5"/>
    </row>
    <row r="286" spans="4:52" x14ac:dyDescent="0.25">
      <c r="D286" s="5"/>
      <c r="T286" s="5"/>
      <c r="AJ286" s="5"/>
      <c r="AZ286" s="5"/>
    </row>
    <row r="287" spans="4:52" x14ac:dyDescent="0.25">
      <c r="D287" s="5"/>
      <c r="T287" s="5"/>
      <c r="AJ287" s="5"/>
      <c r="AZ287" s="5"/>
    </row>
    <row r="288" spans="4:52" x14ac:dyDescent="0.25">
      <c r="D288" s="5"/>
      <c r="T288" s="5"/>
      <c r="AJ288" s="5"/>
      <c r="AZ288" s="5"/>
    </row>
    <row r="289" spans="4:52" x14ac:dyDescent="0.25">
      <c r="D289" s="5"/>
      <c r="T289" s="5"/>
      <c r="AJ289" s="5"/>
      <c r="AZ289" s="5"/>
    </row>
    <row r="290" spans="4:52" x14ac:dyDescent="0.25">
      <c r="D290" s="5"/>
      <c r="T290" s="5"/>
      <c r="AJ290" s="5"/>
      <c r="AZ290" s="5"/>
    </row>
    <row r="291" spans="4:52" x14ac:dyDescent="0.25">
      <c r="D291" s="5"/>
      <c r="T291" s="5"/>
      <c r="AJ291" s="5"/>
      <c r="AZ291" s="5"/>
    </row>
    <row r="292" spans="4:52" x14ac:dyDescent="0.25">
      <c r="D292" s="5"/>
      <c r="T292" s="5"/>
      <c r="AJ292" s="5"/>
      <c r="AZ292" s="5"/>
    </row>
    <row r="293" spans="4:52" x14ac:dyDescent="0.25">
      <c r="D293" s="5"/>
      <c r="T293" s="5"/>
      <c r="AJ293" s="5"/>
      <c r="AZ293" s="5"/>
    </row>
    <row r="294" spans="4:52" x14ac:dyDescent="0.25">
      <c r="D294" s="5"/>
      <c r="T294" s="5"/>
      <c r="AJ294" s="5"/>
      <c r="AZ294" s="5"/>
    </row>
    <row r="295" spans="4:52" x14ac:dyDescent="0.25">
      <c r="D295" s="5"/>
      <c r="T295" s="5"/>
      <c r="AJ295" s="5"/>
      <c r="AZ295" s="5"/>
    </row>
    <row r="296" spans="4:52" x14ac:dyDescent="0.25">
      <c r="D296" s="5"/>
      <c r="T296" s="5"/>
      <c r="AJ296" s="5"/>
      <c r="AZ296" s="5"/>
    </row>
    <row r="297" spans="4:52" x14ac:dyDescent="0.25">
      <c r="D297" s="5"/>
      <c r="T297" s="5"/>
      <c r="AJ297" s="5"/>
      <c r="AZ297" s="5"/>
    </row>
    <row r="298" spans="4:52" x14ac:dyDescent="0.25">
      <c r="D298" s="5"/>
      <c r="T298" s="5"/>
      <c r="AJ298" s="5"/>
      <c r="AZ298" s="5"/>
    </row>
    <row r="299" spans="4:52" x14ac:dyDescent="0.25">
      <c r="D299" s="5"/>
      <c r="T299" s="5"/>
      <c r="AJ299" s="5"/>
      <c r="AZ299" s="5"/>
    </row>
    <row r="300" spans="4:52" x14ac:dyDescent="0.25">
      <c r="D300" s="5"/>
      <c r="T300" s="5"/>
      <c r="AJ300" s="5"/>
      <c r="AZ300" s="5"/>
    </row>
    <row r="301" spans="4:52" x14ac:dyDescent="0.25">
      <c r="D301" s="5"/>
      <c r="T301" s="5"/>
      <c r="AJ301" s="5"/>
      <c r="AZ301" s="5"/>
    </row>
    <row r="302" spans="4:52" x14ac:dyDescent="0.25">
      <c r="D302" s="5"/>
      <c r="T302" s="5"/>
      <c r="AJ302" s="5"/>
      <c r="AZ302" s="5"/>
    </row>
    <row r="303" spans="4:52" x14ac:dyDescent="0.25">
      <c r="D303" s="5"/>
      <c r="T303" s="5"/>
      <c r="AJ303" s="5"/>
      <c r="AZ303" s="5"/>
    </row>
    <row r="304" spans="4:52" x14ac:dyDescent="0.25">
      <c r="D304" s="5"/>
      <c r="T304" s="5"/>
      <c r="AJ304" s="5"/>
      <c r="AZ304" s="5"/>
    </row>
    <row r="305" spans="4:52" x14ac:dyDescent="0.25">
      <c r="D305" s="5"/>
      <c r="T305" s="5"/>
      <c r="AJ305" s="5"/>
      <c r="AZ305" s="5"/>
    </row>
    <row r="306" spans="4:52" x14ac:dyDescent="0.25">
      <c r="D306" s="5"/>
      <c r="T306" s="5"/>
      <c r="AJ306" s="5"/>
      <c r="AZ306" s="5"/>
    </row>
    <row r="307" spans="4:52" x14ac:dyDescent="0.25">
      <c r="D307" s="5"/>
      <c r="T307" s="5"/>
      <c r="AJ307" s="5"/>
      <c r="AZ307" s="5"/>
    </row>
    <row r="308" spans="4:52" x14ac:dyDescent="0.25">
      <c r="D308" s="5"/>
      <c r="T308" s="5"/>
      <c r="AJ308" s="5"/>
      <c r="AZ308" s="5"/>
    </row>
    <row r="309" spans="4:52" x14ac:dyDescent="0.25">
      <c r="D309" s="5"/>
      <c r="T309" s="5"/>
      <c r="AJ309" s="5"/>
      <c r="AZ309" s="5"/>
    </row>
    <row r="310" spans="4:52" x14ac:dyDescent="0.25">
      <c r="D310" s="5"/>
      <c r="T310" s="5"/>
      <c r="AJ310" s="5"/>
      <c r="AZ310" s="5"/>
    </row>
    <row r="311" spans="4:52" x14ac:dyDescent="0.25">
      <c r="D311" s="5"/>
      <c r="T311" s="5"/>
      <c r="AJ311" s="5"/>
      <c r="AZ311" s="5"/>
    </row>
    <row r="312" spans="4:52" x14ac:dyDescent="0.25">
      <c r="D312" s="5"/>
      <c r="T312" s="5"/>
      <c r="AJ312" s="5"/>
      <c r="AZ312" s="5"/>
    </row>
    <row r="313" spans="4:52" x14ac:dyDescent="0.25">
      <c r="D313" s="5"/>
      <c r="T313" s="5"/>
      <c r="AJ313" s="5"/>
      <c r="AZ313" s="5"/>
    </row>
    <row r="314" spans="4:52" x14ac:dyDescent="0.25">
      <c r="D314" s="5"/>
      <c r="T314" s="5"/>
      <c r="AJ314" s="5"/>
      <c r="AZ314" s="5"/>
    </row>
    <row r="315" spans="4:52" x14ac:dyDescent="0.25">
      <c r="D315" s="5"/>
      <c r="T315" s="5"/>
      <c r="AJ315" s="5"/>
      <c r="AZ315" s="5"/>
    </row>
    <row r="316" spans="4:52" x14ac:dyDescent="0.25">
      <c r="D316" s="5"/>
      <c r="T316" s="5"/>
      <c r="AJ316" s="5"/>
      <c r="AZ316" s="5"/>
    </row>
    <row r="317" spans="4:52" x14ac:dyDescent="0.25">
      <c r="D317" s="5"/>
      <c r="T317" s="5"/>
      <c r="AJ317" s="5"/>
      <c r="AZ317" s="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Scenario</vt:lpstr>
      <vt:lpstr>analyse</vt:lpstr>
      <vt:lpstr>output</vt:lpstr>
      <vt:lpstr>MAPS</vt:lpstr>
      <vt:lpstr>Choosen</vt:lpstr>
      <vt:lpstr>pop_EA_RVS</vt:lpstr>
      <vt:lpstr>pop_REF</vt:lpstr>
      <vt:lpstr>Scenario!_CTVK00144674c8dce21444c862af51f827a08c6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BUREK Peter</dc:creator>
  <cp:lastModifiedBy>admin</cp:lastModifiedBy>
  <dcterms:created xsi:type="dcterms:W3CDTF">2018-10-04T12:30:34Z</dcterms:created>
  <dcterms:modified xsi:type="dcterms:W3CDTF">2019-06-05T11:16:11Z</dcterms:modified>
</cp:coreProperties>
</file>